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賢一\サッカーコーチング\MSS香澄カップ\2023\最終版\"/>
    </mc:Choice>
  </mc:AlternateContent>
  <xr:revisionPtr revIDLastSave="0" documentId="13_ncr:1_{8032C071-F181-49C4-8982-90C790162D3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対戦表" sheetId="29" r:id="rId1"/>
    <sheet name="タイムスケジュール" sheetId="32" r:id="rId2"/>
    <sheet name="駐車許可台数" sheetId="33" r:id="rId3"/>
  </sheets>
  <calcPr calcId="191029"/>
</workbook>
</file>

<file path=xl/calcChain.xml><?xml version="1.0" encoding="utf-8"?>
<calcChain xmlns="http://schemas.openxmlformats.org/spreadsheetml/2006/main">
  <c r="D10" i="33" l="1"/>
  <c r="B41" i="32"/>
  <c r="B40" i="32"/>
  <c r="B39" i="32"/>
  <c r="B38" i="32"/>
  <c r="B37" i="32"/>
  <c r="B36" i="32"/>
  <c r="B35" i="32"/>
  <c r="B34" i="32"/>
  <c r="B31" i="32"/>
  <c r="B30" i="32"/>
  <c r="B29" i="32"/>
  <c r="B28" i="32"/>
  <c r="B27" i="32"/>
  <c r="B26" i="32"/>
  <c r="B25" i="32"/>
  <c r="B24" i="32"/>
  <c r="B13" i="32"/>
  <c r="B20" i="32"/>
  <c r="B19" i="32"/>
  <c r="B18" i="32"/>
  <c r="B17" i="32"/>
  <c r="B15" i="32"/>
  <c r="B14" i="32"/>
  <c r="C13" i="32"/>
  <c r="E39" i="32" l="1"/>
  <c r="E38" i="32"/>
  <c r="E37" i="32"/>
  <c r="E36" i="32"/>
  <c r="E35" i="32"/>
  <c r="E34" i="32"/>
  <c r="C39" i="32"/>
  <c r="C38" i="32"/>
  <c r="C37" i="32"/>
  <c r="C36" i="32"/>
  <c r="C35" i="32"/>
  <c r="C34" i="32"/>
  <c r="E29" i="32"/>
  <c r="E27" i="32"/>
  <c r="E28" i="32"/>
  <c r="E26" i="32"/>
  <c r="E25" i="32"/>
  <c r="E24" i="32"/>
  <c r="C29" i="32"/>
  <c r="C28" i="32"/>
  <c r="C27" i="32"/>
  <c r="C26" i="32"/>
  <c r="C25" i="32"/>
  <c r="E18" i="32"/>
  <c r="E17" i="32"/>
  <c r="E16" i="32"/>
  <c r="E15" i="32"/>
  <c r="E14" i="32"/>
  <c r="E13" i="32"/>
  <c r="C18" i="32"/>
  <c r="C17" i="32"/>
  <c r="C16" i="32"/>
  <c r="C15" i="32"/>
  <c r="C14" i="32"/>
  <c r="C24" i="32"/>
  <c r="C10" i="33"/>
  <c r="C3" i="32"/>
  <c r="E3" i="32"/>
  <c r="C4" i="32"/>
  <c r="E4" i="32"/>
  <c r="C5" i="32"/>
  <c r="E5" i="32"/>
  <c r="C6" i="32"/>
  <c r="E6" i="32"/>
  <c r="C7" i="32"/>
  <c r="E7" i="32"/>
  <c r="C8" i="32"/>
  <c r="E8" i="32"/>
  <c r="B2" i="29"/>
  <c r="E2" i="29"/>
  <c r="H2" i="29"/>
  <c r="K2" i="29"/>
  <c r="O3" i="29"/>
  <c r="N3" i="29"/>
  <c r="P3" i="29"/>
  <c r="Q3" i="29"/>
  <c r="S3" i="29"/>
  <c r="T3" i="29"/>
  <c r="O4" i="29"/>
  <c r="N4" i="29" s="1"/>
  <c r="P4" i="29"/>
  <c r="Q4" i="29"/>
  <c r="S4" i="29"/>
  <c r="R4" i="29" s="1"/>
  <c r="T4" i="29"/>
  <c r="O5" i="29"/>
  <c r="N5" i="29" s="1"/>
  <c r="P5" i="29"/>
  <c r="Q5" i="29"/>
  <c r="S5" i="29"/>
  <c r="R5" i="29" s="1"/>
  <c r="T5" i="29"/>
  <c r="O6" i="29"/>
  <c r="P6" i="29"/>
  <c r="N6" i="29" s="1"/>
  <c r="Q6" i="29"/>
  <c r="S6" i="29"/>
  <c r="T6" i="29"/>
  <c r="R6" i="29" s="1"/>
  <c r="B11" i="29"/>
  <c r="E11" i="29"/>
  <c r="H11" i="29"/>
  <c r="K11" i="29"/>
  <c r="O12" i="29"/>
  <c r="N12" i="29" s="1"/>
  <c r="P12" i="29"/>
  <c r="Q12" i="29"/>
  <c r="S12" i="29"/>
  <c r="R12" i="29" s="1"/>
  <c r="T12" i="29"/>
  <c r="O13" i="29"/>
  <c r="N13" i="29" s="1"/>
  <c r="P13" i="29"/>
  <c r="Q13" i="29"/>
  <c r="S13" i="29"/>
  <c r="R13" i="29" s="1"/>
  <c r="T13" i="29"/>
  <c r="O14" i="29"/>
  <c r="N14" i="29" s="1"/>
  <c r="P14" i="29"/>
  <c r="Q14" i="29"/>
  <c r="S14" i="29"/>
  <c r="R14" i="29" s="1"/>
  <c r="T14" i="29"/>
  <c r="O15" i="29"/>
  <c r="N15" i="29" s="1"/>
  <c r="P15" i="29"/>
  <c r="Q15" i="29"/>
  <c r="S15" i="29"/>
  <c r="R15" i="29" s="1"/>
  <c r="T15" i="29"/>
  <c r="B21" i="29"/>
  <c r="E21" i="29"/>
  <c r="H21" i="29"/>
  <c r="K21" i="29"/>
  <c r="O22" i="29"/>
  <c r="N22" i="29" s="1"/>
  <c r="P22" i="29"/>
  <c r="Q22" i="29"/>
  <c r="S22" i="29"/>
  <c r="R22" i="29" s="1"/>
  <c r="T22" i="29"/>
  <c r="O23" i="29"/>
  <c r="N23" i="29" s="1"/>
  <c r="P23" i="29"/>
  <c r="Q23" i="29"/>
  <c r="S23" i="29"/>
  <c r="R23" i="29" s="1"/>
  <c r="T23" i="29"/>
  <c r="O24" i="29"/>
  <c r="N24" i="29" s="1"/>
  <c r="P24" i="29"/>
  <c r="Q24" i="29"/>
  <c r="S24" i="29"/>
  <c r="T24" i="29"/>
  <c r="R24" i="29" s="1"/>
  <c r="O25" i="29"/>
  <c r="N25" i="29" s="1"/>
  <c r="P25" i="29"/>
  <c r="Q25" i="29"/>
  <c r="S25" i="29"/>
  <c r="R25" i="29" s="1"/>
  <c r="T25" i="29"/>
  <c r="B30" i="29"/>
  <c r="E30" i="29"/>
  <c r="H30" i="29"/>
  <c r="K30" i="29"/>
  <c r="O31" i="29"/>
  <c r="N31" i="29"/>
  <c r="P31" i="29"/>
  <c r="Q31" i="29"/>
  <c r="S31" i="29"/>
  <c r="R31" i="29" s="1"/>
  <c r="T31" i="29"/>
  <c r="O32" i="29"/>
  <c r="N32" i="29" s="1"/>
  <c r="P32" i="29"/>
  <c r="Q32" i="29"/>
  <c r="S32" i="29"/>
  <c r="R32" i="29" s="1"/>
  <c r="T32" i="29"/>
  <c r="O33" i="29"/>
  <c r="N33" i="29" s="1"/>
  <c r="P33" i="29"/>
  <c r="Q33" i="29"/>
  <c r="S33" i="29"/>
  <c r="R33" i="29" s="1"/>
  <c r="T33" i="29"/>
  <c r="O34" i="29"/>
  <c r="N34" i="29"/>
  <c r="P34" i="29"/>
  <c r="Q34" i="29"/>
  <c r="S34" i="29"/>
  <c r="T34" i="29"/>
  <c r="R34" i="29" s="1"/>
  <c r="R3" i="29"/>
</calcChain>
</file>

<file path=xl/sharedStrings.xml><?xml version="1.0" encoding="utf-8"?>
<sst xmlns="http://schemas.openxmlformats.org/spreadsheetml/2006/main" count="269" uniqueCount="90">
  <si>
    <t>カテゴリー1</t>
  </si>
  <si>
    <t>Ａコート</t>
  </si>
  <si>
    <t>勝点</t>
  </si>
  <si>
    <t>勝</t>
  </si>
  <si>
    <t>分</t>
  </si>
  <si>
    <t>負</t>
  </si>
  <si>
    <t>得失点</t>
  </si>
  <si>
    <t>得点</t>
  </si>
  <si>
    <t>失点</t>
  </si>
  <si>
    <t>順位</t>
  </si>
  <si>
    <t>①</t>
  </si>
  <si>
    <t>⑤</t>
  </si>
  <si>
    <t>③</t>
  </si>
  <si>
    <t>④</t>
  </si>
  <si>
    <t>⑥</t>
  </si>
  <si>
    <t>②</t>
  </si>
  <si>
    <t>フレンドリー</t>
  </si>
  <si>
    <t>⑦</t>
  </si>
  <si>
    <t>Aコート3位</t>
  </si>
  <si>
    <t>Bコート3位</t>
  </si>
  <si>
    <t>決勝</t>
  </si>
  <si>
    <t>⑧</t>
  </si>
  <si>
    <t>Aコート1位</t>
  </si>
  <si>
    <t>Bコート1位</t>
  </si>
  <si>
    <t>Ｂコート</t>
  </si>
  <si>
    <t>Aコート4位</t>
  </si>
  <si>
    <t>Bコート4位</t>
  </si>
  <si>
    <t>3位決定戦</t>
  </si>
  <si>
    <t>Aコート2位</t>
  </si>
  <si>
    <t>Bコート2位</t>
  </si>
  <si>
    <t>カテゴリー2</t>
  </si>
  <si>
    <t>Ｃコート</t>
  </si>
  <si>
    <t>Ｄコート</t>
  </si>
  <si>
    <t>開始時間</t>
  </si>
  <si>
    <t>対戦</t>
  </si>
  <si>
    <t>審判</t>
  </si>
  <si>
    <t>第1試合</t>
  </si>
  <si>
    <t>対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</si>
  <si>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</si>
  <si>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</si>
  <si>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</si>
  <si>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</si>
  <si>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</si>
  <si>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</si>
  <si>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</si>
  <si>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Cコート3位</t>
  </si>
  <si>
    <t>Dコート3位</t>
  </si>
  <si>
    <t>Cコート1位</t>
  </si>
  <si>
    <t>Dコート1位</t>
  </si>
  <si>
    <t>Cコート4位</t>
  </si>
  <si>
    <t>Dコート4位</t>
  </si>
  <si>
    <t>Cコート2位</t>
  </si>
  <si>
    <t>Dコート2位</t>
  </si>
  <si>
    <t>2年</t>
  </si>
  <si>
    <t>参加チーム</t>
  </si>
  <si>
    <t>参加チーム数</t>
  </si>
  <si>
    <t>駐車台数</t>
  </si>
  <si>
    <t>MSS・香澄</t>
  </si>
  <si>
    <t>合計</t>
  </si>
  <si>
    <t>信篤FC</t>
    <phoneticPr fontId="26"/>
  </si>
  <si>
    <t>新浜ＦＣ</t>
    <rPh sb="0" eb="2">
      <t>ニイハマ</t>
    </rPh>
    <phoneticPr fontId="26"/>
  </si>
  <si>
    <t>アベーリャス千葉FC</t>
    <rPh sb="6" eb="8">
      <t>チバ</t>
    </rPh>
    <phoneticPr fontId="26"/>
  </si>
  <si>
    <t>千葉SC</t>
    <rPh sb="0" eb="2">
      <t>チバ</t>
    </rPh>
    <phoneticPr fontId="26"/>
  </si>
  <si>
    <t>前半は左、後半は右側のクラブが主審をお願いいたします。</t>
    <rPh sb="0" eb="2">
      <t>ゼンハン</t>
    </rPh>
    <rPh sb="3" eb="4">
      <t>ヒダリ</t>
    </rPh>
    <rPh sb="5" eb="7">
      <t>コウハン</t>
    </rPh>
    <rPh sb="8" eb="10">
      <t>ミギガワ</t>
    </rPh>
    <rPh sb="15" eb="17">
      <t>シュシン</t>
    </rPh>
    <rPh sb="19" eb="20">
      <t>ネガ</t>
    </rPh>
    <phoneticPr fontId="26"/>
  </si>
  <si>
    <t>MSS香澄</t>
    <phoneticPr fontId="26"/>
  </si>
  <si>
    <t>Cコート3位</t>
    <phoneticPr fontId="26"/>
  </si>
  <si>
    <t>Cコート1位</t>
    <phoneticPr fontId="26"/>
  </si>
  <si>
    <t>Dコート3位</t>
    <phoneticPr fontId="26"/>
  </si>
  <si>
    <t>Dコート1位</t>
    <phoneticPr fontId="26"/>
  </si>
  <si>
    <t>Cコート4位</t>
    <phoneticPr fontId="26"/>
  </si>
  <si>
    <t>Cコート2位</t>
    <phoneticPr fontId="26"/>
  </si>
  <si>
    <t>Dコート4位</t>
    <phoneticPr fontId="26"/>
  </si>
  <si>
    <t>Dコート2位</t>
    <phoneticPr fontId="26"/>
  </si>
  <si>
    <t>MSS香澄　A</t>
    <phoneticPr fontId="26"/>
  </si>
  <si>
    <t>信篤FC　A</t>
    <rPh sb="0" eb="1">
      <t>シン</t>
    </rPh>
    <rPh sb="1" eb="2">
      <t>トク</t>
    </rPh>
    <phoneticPr fontId="26"/>
  </si>
  <si>
    <t>新浜FC　A</t>
    <rPh sb="0" eb="2">
      <t>ニイハマ</t>
    </rPh>
    <phoneticPr fontId="26"/>
  </si>
  <si>
    <t>バディーSC千葉　A</t>
    <rPh sb="6" eb="8">
      <t>チバ</t>
    </rPh>
    <phoneticPr fontId="26"/>
  </si>
  <si>
    <t>アベーリャス千葉FC　A</t>
    <rPh sb="6" eb="8">
      <t>チバ</t>
    </rPh>
    <phoneticPr fontId="26"/>
  </si>
  <si>
    <t>千葉SC　A</t>
    <rPh sb="0" eb="2">
      <t>チバ</t>
    </rPh>
    <phoneticPr fontId="26"/>
  </si>
  <si>
    <t>MSS香澄　B</t>
    <phoneticPr fontId="26"/>
  </si>
  <si>
    <t>MSS香澄　C</t>
    <phoneticPr fontId="26"/>
  </si>
  <si>
    <t>信篤FC　B</t>
    <rPh sb="0" eb="1">
      <t>シン</t>
    </rPh>
    <rPh sb="1" eb="2">
      <t>トク</t>
    </rPh>
    <phoneticPr fontId="26"/>
  </si>
  <si>
    <t>新浜FC　B</t>
    <rPh sb="0" eb="2">
      <t>ニイハマ</t>
    </rPh>
    <phoneticPr fontId="26"/>
  </si>
  <si>
    <t>MSS香澄　D</t>
    <phoneticPr fontId="26"/>
  </si>
  <si>
    <t>アベーリャス千葉FC　B</t>
    <rPh sb="6" eb="8">
      <t>チバ</t>
    </rPh>
    <phoneticPr fontId="26"/>
  </si>
  <si>
    <t>千葉SC　B</t>
    <rPh sb="0" eb="4">
      <t>チバsc</t>
    </rPh>
    <phoneticPr fontId="26"/>
  </si>
  <si>
    <t>小栗原SC</t>
    <rPh sb="0" eb="3">
      <t>オグリハラ</t>
    </rPh>
    <phoneticPr fontId="26"/>
  </si>
  <si>
    <t>南市川JFC</t>
    <rPh sb="0" eb="1">
      <t>ミナミ</t>
    </rPh>
    <rPh sb="1" eb="3">
      <t>イチカワ</t>
    </rPh>
    <phoneticPr fontId="26"/>
  </si>
  <si>
    <t>バディーSC千葉</t>
    <rPh sb="6" eb="8">
      <t>チバ</t>
    </rPh>
    <phoneticPr fontId="26"/>
  </si>
  <si>
    <t>バディーSC千葉　B</t>
    <rPh sb="6" eb="8">
      <t>チバ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</si>
</sst>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General&quot;組&quot;"/>
  </numFmts>
  <fonts count="27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2" fillId="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43" applyFont="1" applyBorder="1" applyAlignment="1" applyProtection="1">
      <alignment horizontal="center" vertical="center" shrinkToFit="1"/>
      <protection locked="0"/>
    </xf>
    <xf numFmtId="0" fontId="2" fillId="0" borderId="10" xfId="42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11" xfId="42" applyFont="1" applyBorder="1" applyAlignment="1">
      <alignment vertical="center" shrinkToFit="1"/>
    </xf>
    <xf numFmtId="0" fontId="3" fillId="0" borderId="10" xfId="42" applyFont="1" applyBorder="1" applyAlignment="1">
      <alignment horizontal="center" vertical="center" shrinkToFit="1"/>
    </xf>
    <xf numFmtId="0" fontId="3" fillId="0" borderId="12" xfId="42" applyFont="1" applyBorder="1" applyAlignment="1">
      <alignment horizontal="center" vertical="center" shrinkToFit="1"/>
    </xf>
    <xf numFmtId="0" fontId="3" fillId="0" borderId="10" xfId="42" applyFont="1" applyBorder="1" applyAlignment="1" applyProtection="1">
      <alignment horizontal="center" vertical="center" shrinkToFit="1"/>
      <protection locked="0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42" applyFont="1" applyAlignment="1">
      <alignment horizontal="center" vertical="center" shrinkToFit="1"/>
    </xf>
    <xf numFmtId="20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42" applyNumberFormat="1" applyFont="1" applyAlignment="1">
      <alignment horizontal="center" vertical="center" shrinkToFit="1"/>
    </xf>
    <xf numFmtId="176" fontId="3" fillId="0" borderId="0" xfId="42" applyNumberFormat="1" applyFont="1" applyAlignment="1" applyProtection="1">
      <alignment horizontal="center" vertical="center" shrinkToFit="1"/>
      <protection locked="0"/>
    </xf>
    <xf numFmtId="0" fontId="3" fillId="0" borderId="13" xfId="42" applyFont="1" applyBorder="1" applyAlignment="1">
      <alignment horizontal="center" vertical="center" shrinkToFit="1"/>
    </xf>
    <xf numFmtId="0" fontId="3" fillId="0" borderId="10" xfId="43" applyFont="1" applyBorder="1" applyAlignment="1" applyProtection="1">
      <alignment horizontal="center" vertical="center" shrinkToFit="1"/>
      <protection locked="0"/>
    </xf>
    <xf numFmtId="176" fontId="3" fillId="0" borderId="12" xfId="42" applyNumberFormat="1" applyFont="1" applyBorder="1" applyAlignment="1" applyProtection="1">
      <alignment horizontal="center" vertical="center" shrinkToFit="1"/>
      <protection locked="0"/>
    </xf>
    <xf numFmtId="0" fontId="3" fillId="0" borderId="14" xfId="42" applyFont="1" applyBorder="1" applyAlignment="1" applyProtection="1">
      <alignment horizontal="center" vertical="center" shrinkToFit="1"/>
      <protection locked="0"/>
    </xf>
    <xf numFmtId="176" fontId="3" fillId="0" borderId="15" xfId="42" applyNumberFormat="1" applyFont="1" applyBorder="1" applyAlignment="1" applyProtection="1">
      <alignment horizontal="center" vertical="center" shrinkToFit="1"/>
      <protection locked="0"/>
    </xf>
    <xf numFmtId="176" fontId="3" fillId="0" borderId="14" xfId="42" applyNumberFormat="1" applyFont="1" applyBorder="1" applyAlignment="1" applyProtection="1">
      <alignment horizontal="center" vertical="center" shrinkToFit="1"/>
      <protection locked="0"/>
    </xf>
    <xf numFmtId="176" fontId="3" fillId="0" borderId="16" xfId="42" applyNumberFormat="1" applyFont="1" applyBorder="1" applyAlignment="1" applyProtection="1">
      <alignment horizontal="center" vertical="center" shrinkToFit="1"/>
      <protection locked="0"/>
    </xf>
    <xf numFmtId="176" fontId="3" fillId="0" borderId="11" xfId="42" applyNumberFormat="1" applyFont="1" applyBorder="1" applyAlignment="1" applyProtection="1">
      <alignment horizontal="center" vertical="center" shrinkToFit="1"/>
      <protection locked="0"/>
    </xf>
    <xf numFmtId="176" fontId="3" fillId="0" borderId="17" xfId="42" applyNumberFormat="1" applyFont="1" applyBorder="1" applyAlignment="1" applyProtection="1">
      <alignment horizontal="center" vertical="center" shrinkToFit="1"/>
      <protection locked="0"/>
    </xf>
    <xf numFmtId="176" fontId="3" fillId="0" borderId="13" xfId="43" applyNumberFormat="1" applyFont="1" applyBorder="1" applyAlignment="1" applyProtection="1">
      <alignment horizontal="center" vertical="center" shrinkToFit="1"/>
      <protection locked="0"/>
    </xf>
    <xf numFmtId="0" fontId="3" fillId="0" borderId="13" xfId="42" applyFont="1" applyBorder="1" applyAlignment="1" applyProtection="1">
      <alignment horizontal="center" vertical="center" shrinkToFit="1"/>
      <protection locked="0"/>
    </xf>
    <xf numFmtId="176" fontId="3" fillId="0" borderId="13" xfId="42" applyNumberFormat="1" applyFont="1" applyBorder="1" applyAlignment="1" applyProtection="1">
      <alignment horizontal="center" vertical="center" shrinkToFit="1"/>
      <protection locked="0"/>
    </xf>
    <xf numFmtId="0" fontId="6" fillId="0" borderId="11" xfId="42" applyFont="1" applyBorder="1" applyAlignment="1">
      <alignment horizontal="center" vertical="center" shrinkToFit="1"/>
    </xf>
    <xf numFmtId="0" fontId="3" fillId="0" borderId="13" xfId="43" applyFont="1" applyBorder="1" applyAlignment="1" applyProtection="1">
      <alignment horizontal="center" vertical="center" shrinkToFit="1"/>
      <protection locked="0"/>
    </xf>
    <xf numFmtId="0" fontId="7" fillId="0" borderId="15" xfId="42" applyFont="1" applyBorder="1" applyAlignment="1">
      <alignment horizontal="center" vertical="center" shrinkToFit="1"/>
    </xf>
    <xf numFmtId="0" fontId="7" fillId="0" borderId="10" xfId="42" applyFont="1" applyBorder="1" applyAlignment="1">
      <alignment horizontal="center" vertical="center" shrinkToFit="1"/>
    </xf>
    <xf numFmtId="0" fontId="3" fillId="0" borderId="0" xfId="42" applyFont="1" applyAlignment="1" applyProtection="1">
      <alignment horizontal="center" vertical="center" shrinkToFit="1"/>
      <protection locked="0"/>
    </xf>
    <xf numFmtId="176" fontId="7" fillId="0" borderId="10" xfId="42" applyNumberFormat="1" applyFont="1" applyBorder="1" applyAlignment="1">
      <alignment horizontal="center" vertical="center" shrinkToFit="1"/>
    </xf>
    <xf numFmtId="176" fontId="3" fillId="0" borderId="13" xfId="42" applyNumberFormat="1" applyFont="1" applyBorder="1" applyAlignment="1">
      <alignment horizontal="center" vertical="center" shrinkToFit="1"/>
    </xf>
    <xf numFmtId="177" fontId="3" fillId="24" borderId="10" xfId="42" applyNumberFormat="1" applyFont="1" applyFill="1" applyBorder="1" applyAlignment="1" applyProtection="1">
      <alignment horizontal="center" vertical="center" shrinkToFit="1"/>
      <protection locked="0"/>
    </xf>
    <xf numFmtId="0" fontId="3" fillId="24" borderId="10" xfId="42" applyFont="1" applyFill="1" applyBorder="1" applyAlignment="1">
      <alignment horizontal="center" vertical="center" shrinkToFit="1"/>
    </xf>
    <xf numFmtId="0" fontId="5" fillId="24" borderId="10" xfId="42" applyFont="1" applyFill="1" applyBorder="1" applyAlignment="1">
      <alignment horizontal="center" vertical="center" shrinkToFit="1"/>
    </xf>
    <xf numFmtId="0" fontId="1" fillId="25" borderId="10" xfId="0" applyFont="1" applyFill="1" applyBorder="1" applyAlignment="1">
      <alignment horizontal="center" vertical="center"/>
    </xf>
    <xf numFmtId="177" fontId="3" fillId="26" borderId="10" xfId="42" applyNumberFormat="1" applyFont="1" applyFill="1" applyBorder="1" applyAlignment="1" applyProtection="1">
      <alignment horizontal="center" vertical="center" shrinkToFit="1"/>
      <protection locked="0"/>
    </xf>
    <xf numFmtId="0" fontId="3" fillId="26" borderId="10" xfId="42" applyFont="1" applyFill="1" applyBorder="1" applyAlignment="1">
      <alignment horizontal="center" vertical="center" shrinkToFit="1"/>
    </xf>
    <xf numFmtId="177" fontId="3" fillId="27" borderId="10" xfId="42" applyNumberFormat="1" applyFont="1" applyFill="1" applyBorder="1" applyAlignment="1" applyProtection="1">
      <alignment horizontal="center" vertical="center" shrinkToFit="1"/>
      <protection locked="0"/>
    </xf>
    <xf numFmtId="0" fontId="3" fillId="27" borderId="10" xfId="42" applyFont="1" applyFill="1" applyBorder="1" applyAlignment="1">
      <alignment horizontal="center" vertical="center" shrinkToFit="1"/>
    </xf>
    <xf numFmtId="177" fontId="3" fillId="28" borderId="10" xfId="42" applyNumberFormat="1" applyFont="1" applyFill="1" applyBorder="1" applyAlignment="1" applyProtection="1">
      <alignment horizontal="center" vertical="center" shrinkToFit="1"/>
      <protection locked="0"/>
    </xf>
    <xf numFmtId="0" fontId="3" fillId="28" borderId="10" xfId="42" applyFont="1" applyFill="1" applyBorder="1" applyAlignment="1">
      <alignment horizontal="center" vertical="center" shrinkToFit="1"/>
    </xf>
    <xf numFmtId="0" fontId="5" fillId="27" borderId="10" xfId="42" applyFont="1" applyFill="1" applyBorder="1" applyAlignment="1">
      <alignment horizontal="center" vertical="center" shrinkToFit="1"/>
    </xf>
    <xf numFmtId="0" fontId="5" fillId="26" borderId="10" xfId="42" applyFont="1" applyFill="1" applyBorder="1" applyAlignment="1">
      <alignment horizontal="center" vertical="center" shrinkToFit="1"/>
    </xf>
    <xf numFmtId="0" fontId="5" fillId="28" borderId="10" xfId="42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176" fontId="3" fillId="29" borderId="12" xfId="43" applyNumberFormat="1" applyFont="1" applyFill="1" applyBorder="1" applyAlignment="1" applyProtection="1">
      <alignment horizontal="center" vertical="center" shrinkToFit="1"/>
      <protection locked="0"/>
    </xf>
    <xf numFmtId="0" fontId="0" fillId="29" borderId="14" xfId="0" applyFill="1" applyBorder="1" applyAlignment="1">
      <alignment horizontal="center" vertical="center" shrinkToFit="1"/>
    </xf>
    <xf numFmtId="0" fontId="0" fillId="29" borderId="15" xfId="0" applyFill="1" applyBorder="1" applyAlignment="1">
      <alignment horizontal="center" vertical="center" shrinkToFit="1"/>
    </xf>
    <xf numFmtId="0" fontId="3" fillId="28" borderId="18" xfId="42" applyFont="1" applyFill="1" applyBorder="1" applyAlignment="1">
      <alignment horizontal="center" vertical="center" shrinkToFit="1"/>
    </xf>
    <xf numFmtId="0" fontId="3" fillId="28" borderId="13" xfId="42" applyFont="1" applyFill="1" applyBorder="1" applyAlignment="1">
      <alignment horizontal="center" vertical="center" shrinkToFit="1"/>
    </xf>
    <xf numFmtId="0" fontId="3" fillId="28" borderId="19" xfId="42" applyFont="1" applyFill="1" applyBorder="1" applyAlignment="1">
      <alignment horizontal="center" vertical="center" shrinkToFit="1"/>
    </xf>
    <xf numFmtId="0" fontId="3" fillId="0" borderId="0" xfId="42" applyFont="1" applyAlignment="1">
      <alignment horizontal="center" vertical="center" shrinkToFit="1"/>
    </xf>
    <xf numFmtId="0" fontId="4" fillId="0" borderId="11" xfId="42" applyFont="1" applyBorder="1" applyAlignment="1">
      <alignment horizontal="center" vertical="center" shrinkToFit="1"/>
    </xf>
    <xf numFmtId="0" fontId="3" fillId="24" borderId="18" xfId="43" applyFont="1" applyFill="1" applyBorder="1" applyAlignment="1">
      <alignment horizontal="center" vertical="center" shrinkToFit="1"/>
    </xf>
    <xf numFmtId="0" fontId="3" fillId="24" borderId="13" xfId="43" applyFont="1" applyFill="1" applyBorder="1" applyAlignment="1">
      <alignment horizontal="center" vertical="center" shrinkToFit="1"/>
    </xf>
    <xf numFmtId="0" fontId="3" fillId="24" borderId="19" xfId="43" applyFont="1" applyFill="1" applyBorder="1" applyAlignment="1">
      <alignment horizontal="center" vertical="center" shrinkToFit="1"/>
    </xf>
    <xf numFmtId="0" fontId="3" fillId="24" borderId="18" xfId="42" applyFont="1" applyFill="1" applyBorder="1" applyAlignment="1">
      <alignment horizontal="center" vertical="center" shrinkToFit="1"/>
    </xf>
    <xf numFmtId="0" fontId="3" fillId="24" borderId="13" xfId="42" applyFont="1" applyFill="1" applyBorder="1" applyAlignment="1">
      <alignment horizontal="center" vertical="center" shrinkToFit="1"/>
    </xf>
    <xf numFmtId="0" fontId="3" fillId="24" borderId="19" xfId="42" applyFont="1" applyFill="1" applyBorder="1" applyAlignment="1">
      <alignment horizontal="center" vertical="center" shrinkToFit="1"/>
    </xf>
    <xf numFmtId="0" fontId="3" fillId="26" borderId="18" xfId="42" applyFont="1" applyFill="1" applyBorder="1" applyAlignment="1">
      <alignment horizontal="center" vertical="center" shrinkToFit="1"/>
    </xf>
    <xf numFmtId="0" fontId="3" fillId="26" borderId="13" xfId="42" applyFont="1" applyFill="1" applyBorder="1" applyAlignment="1">
      <alignment horizontal="center" vertical="center" shrinkToFit="1"/>
    </xf>
    <xf numFmtId="0" fontId="3" fillId="26" borderId="19" xfId="42" applyFont="1" applyFill="1" applyBorder="1" applyAlignment="1">
      <alignment horizontal="center" vertical="center" shrinkToFit="1"/>
    </xf>
    <xf numFmtId="0" fontId="3" fillId="28" borderId="18" xfId="43" applyFont="1" applyFill="1" applyBorder="1" applyAlignment="1">
      <alignment horizontal="center" vertical="center" shrinkToFit="1"/>
    </xf>
    <xf numFmtId="0" fontId="3" fillId="28" borderId="13" xfId="43" applyFont="1" applyFill="1" applyBorder="1" applyAlignment="1">
      <alignment horizontal="center" vertical="center" shrinkToFit="1"/>
    </xf>
    <xf numFmtId="0" fontId="3" fillId="28" borderId="19" xfId="43" applyFont="1" applyFill="1" applyBorder="1" applyAlignment="1">
      <alignment horizontal="center" vertical="center" shrinkToFit="1"/>
    </xf>
    <xf numFmtId="0" fontId="3" fillId="27" borderId="18" xfId="43" applyFont="1" applyFill="1" applyBorder="1" applyAlignment="1">
      <alignment horizontal="center" vertical="center" shrinkToFit="1"/>
    </xf>
    <xf numFmtId="0" fontId="3" fillId="27" borderId="13" xfId="43" applyFont="1" applyFill="1" applyBorder="1" applyAlignment="1">
      <alignment horizontal="center" vertical="center" shrinkToFit="1"/>
    </xf>
    <xf numFmtId="0" fontId="3" fillId="27" borderId="19" xfId="43" applyFont="1" applyFill="1" applyBorder="1" applyAlignment="1">
      <alignment horizontal="center" vertical="center" shrinkToFit="1"/>
    </xf>
    <xf numFmtId="0" fontId="3" fillId="27" borderId="18" xfId="42" applyFont="1" applyFill="1" applyBorder="1" applyAlignment="1">
      <alignment horizontal="center" vertical="center" shrinkToFit="1"/>
    </xf>
    <xf numFmtId="0" fontId="3" fillId="27" borderId="13" xfId="42" applyFont="1" applyFill="1" applyBorder="1" applyAlignment="1">
      <alignment horizontal="center" vertical="center" shrinkToFit="1"/>
    </xf>
    <xf numFmtId="0" fontId="3" fillId="27" borderId="19" xfId="42" applyFont="1" applyFill="1" applyBorder="1" applyAlignment="1">
      <alignment horizontal="center" vertical="center" shrinkToFit="1"/>
    </xf>
    <xf numFmtId="0" fontId="3" fillId="26" borderId="18" xfId="43" applyFont="1" applyFill="1" applyBorder="1" applyAlignment="1">
      <alignment horizontal="center" vertical="center" shrinkToFit="1"/>
    </xf>
    <xf numFmtId="0" fontId="3" fillId="26" borderId="13" xfId="43" applyFont="1" applyFill="1" applyBorder="1" applyAlignment="1">
      <alignment horizontal="center" vertical="center" shrinkToFit="1"/>
    </xf>
    <xf numFmtId="0" fontId="3" fillId="26" borderId="19" xfId="43" applyFont="1" applyFill="1" applyBorder="1" applyAlignment="1">
      <alignment horizontal="center" vertical="center" shrinkToFit="1"/>
    </xf>
    <xf numFmtId="0" fontId="3" fillId="0" borderId="12" xfId="42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3" fillId="0" borderId="15" xfId="42" applyFont="1" applyBorder="1" applyAlignment="1" applyProtection="1">
      <alignment horizontal="center" vertical="center" shrinkToFit="1"/>
      <protection locked="0"/>
    </xf>
    <xf numFmtId="0" fontId="3" fillId="24" borderId="10" xfId="42" applyFont="1" applyFill="1" applyBorder="1" applyAlignment="1">
      <alignment horizontal="center" vertical="center" shrinkToFit="1"/>
    </xf>
    <xf numFmtId="0" fontId="3" fillId="24" borderId="12" xfId="42" applyFont="1" applyFill="1" applyBorder="1" applyAlignment="1">
      <alignment horizontal="center" vertical="center" shrinkToFit="1"/>
    </xf>
    <xf numFmtId="0" fontId="3" fillId="24" borderId="10" xfId="42" applyFont="1" applyFill="1" applyBorder="1" applyAlignment="1" applyProtection="1">
      <alignment horizontal="center" vertical="center" shrinkToFit="1"/>
      <protection locked="0"/>
    </xf>
    <xf numFmtId="0" fontId="3" fillId="28" borderId="10" xfId="42" applyFont="1" applyFill="1" applyBorder="1" applyAlignment="1">
      <alignment horizontal="center" vertical="center" shrinkToFit="1"/>
    </xf>
    <xf numFmtId="0" fontId="3" fillId="28" borderId="12" xfId="42" applyFont="1" applyFill="1" applyBorder="1" applyAlignment="1">
      <alignment horizontal="center" vertical="center" shrinkToFit="1"/>
    </xf>
    <xf numFmtId="0" fontId="3" fillId="28" borderId="10" xfId="42" applyFont="1" applyFill="1" applyBorder="1" applyAlignment="1" applyProtection="1">
      <alignment horizontal="center" vertical="center" shrinkToFit="1"/>
      <protection locked="0"/>
    </xf>
    <xf numFmtId="0" fontId="4" fillId="0" borderId="11" xfId="42" applyFont="1" applyBorder="1" applyAlignment="1">
      <alignment horizontal="left" vertical="center" shrinkToFit="1"/>
    </xf>
    <xf numFmtId="0" fontId="3" fillId="27" borderId="10" xfId="42" applyFont="1" applyFill="1" applyBorder="1" applyAlignment="1">
      <alignment horizontal="center" vertical="center" shrinkToFit="1"/>
    </xf>
    <xf numFmtId="0" fontId="3" fillId="27" borderId="12" xfId="42" applyFont="1" applyFill="1" applyBorder="1" applyAlignment="1">
      <alignment horizontal="center" vertical="center" shrinkToFit="1"/>
    </xf>
    <xf numFmtId="0" fontId="3" fillId="27" borderId="10" xfId="42" applyFont="1" applyFill="1" applyBorder="1" applyAlignment="1" applyProtection="1">
      <alignment horizontal="center" vertical="center" shrinkToFit="1"/>
      <protection locked="0"/>
    </xf>
    <xf numFmtId="0" fontId="3" fillId="26" borderId="10" xfId="42" applyFont="1" applyFill="1" applyBorder="1" applyAlignment="1">
      <alignment horizontal="center" vertical="center" shrinkToFit="1"/>
    </xf>
    <xf numFmtId="0" fontId="3" fillId="26" borderId="12" xfId="42" applyFont="1" applyFill="1" applyBorder="1" applyAlignment="1">
      <alignment horizontal="center" vertical="center" shrinkToFit="1"/>
    </xf>
    <xf numFmtId="0" fontId="3" fillId="26" borderId="10" xfId="42" applyFont="1" applyFill="1" applyBorder="1" applyAlignment="1" applyProtection="1">
      <alignment horizontal="center" vertical="center" shrinkToFi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トーナメント表" xfId="42" xr:uid="{00000000-0005-0000-0000-00002A000000}"/>
    <cellStyle name="標準_組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view="pageLayout" topLeftCell="A19" zoomScaleNormal="100" workbookViewId="0">
      <selection activeCell="I26" sqref="I26"/>
    </sheetView>
  </sheetViews>
  <sheetFormatPr defaultColWidth="10.6640625" defaultRowHeight="20.100000000000001" customHeight="1" x14ac:dyDescent="0.2"/>
  <cols>
    <col min="1" max="1" width="9.6640625" style="13" customWidth="1"/>
    <col min="2" max="21" width="3.6640625" style="13" customWidth="1"/>
    <col min="22" max="16384" width="10.6640625" style="13"/>
  </cols>
  <sheetData>
    <row r="1" spans="1:21" ht="20.100000000000001" customHeight="1" x14ac:dyDescent="0.2">
      <c r="A1" s="57" t="s">
        <v>0</v>
      </c>
      <c r="B1" s="57"/>
      <c r="C1" s="57"/>
      <c r="D1" s="5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0.100000000000001" customHeight="1" x14ac:dyDescent="0.2">
      <c r="A2" s="42" t="s">
        <v>1</v>
      </c>
      <c r="B2" s="70" t="str">
        <f>A3</f>
        <v>MSS香澄　A</v>
      </c>
      <c r="C2" s="71"/>
      <c r="D2" s="72"/>
      <c r="E2" s="73" t="str">
        <f>A4</f>
        <v>信篤FC　A</v>
      </c>
      <c r="F2" s="74"/>
      <c r="G2" s="75"/>
      <c r="H2" s="73" t="str">
        <f>A5</f>
        <v>新浜FC　A</v>
      </c>
      <c r="I2" s="74"/>
      <c r="J2" s="75"/>
      <c r="K2" s="73" t="str">
        <f>A6</f>
        <v>バディーSC千葉　A</v>
      </c>
      <c r="L2" s="74"/>
      <c r="M2" s="75"/>
      <c r="N2" s="43" t="s">
        <v>2</v>
      </c>
      <c r="O2" s="43" t="s">
        <v>3</v>
      </c>
      <c r="P2" s="43" t="s">
        <v>4</v>
      </c>
      <c r="Q2" s="43" t="s">
        <v>5</v>
      </c>
      <c r="R2" s="43" t="s">
        <v>6</v>
      </c>
      <c r="S2" s="43" t="s">
        <v>7</v>
      </c>
      <c r="T2" s="43" t="s">
        <v>8</v>
      </c>
      <c r="U2" s="43" t="s">
        <v>9</v>
      </c>
    </row>
    <row r="3" spans="1:21" ht="20.100000000000001" customHeight="1" x14ac:dyDescent="0.2">
      <c r="A3" s="18" t="s">
        <v>73</v>
      </c>
      <c r="B3" s="50" t="s">
        <v>64</v>
      </c>
      <c r="C3" s="51"/>
      <c r="D3" s="52"/>
      <c r="E3" s="19"/>
      <c r="F3" s="20" t="s">
        <v>10</v>
      </c>
      <c r="G3" s="21"/>
      <c r="H3" s="22"/>
      <c r="I3" s="20" t="s">
        <v>11</v>
      </c>
      <c r="J3" s="22"/>
      <c r="K3" s="19"/>
      <c r="L3" s="20" t="s">
        <v>12</v>
      </c>
      <c r="M3" s="21"/>
      <c r="N3" s="31">
        <f>O3*3+P3*1</f>
        <v>0</v>
      </c>
      <c r="O3" s="32">
        <f>COUNTIF(B3:M3,"○")</f>
        <v>0</v>
      </c>
      <c r="P3" s="32">
        <f>COUNTIF(B3:M3,"△")</f>
        <v>0</v>
      </c>
      <c r="Q3" s="32">
        <f>COUNTIF(B3:M3,"×")</f>
        <v>0</v>
      </c>
      <c r="R3" s="32" t="e">
        <f>S3-T3</f>
        <v>#VALUE!</v>
      </c>
      <c r="S3" s="34" t="e">
        <f>B3+E3+H3+K3+#REF!</f>
        <v>#VALUE!</v>
      </c>
      <c r="T3" s="34" t="e">
        <f>D3+G3+J3+M3+#REF!</f>
        <v>#REF!</v>
      </c>
      <c r="U3" s="10"/>
    </row>
    <row r="4" spans="1:21" ht="20.100000000000001" customHeight="1" x14ac:dyDescent="0.2">
      <c r="A4" s="18" t="s">
        <v>74</v>
      </c>
      <c r="B4" s="19"/>
      <c r="C4" s="20"/>
      <c r="D4" s="21"/>
      <c r="E4" s="50" t="s">
        <v>64</v>
      </c>
      <c r="F4" s="51"/>
      <c r="G4" s="52"/>
      <c r="I4" s="13" t="s">
        <v>13</v>
      </c>
      <c r="K4" s="19"/>
      <c r="L4" s="20" t="s">
        <v>14</v>
      </c>
      <c r="M4" s="21"/>
      <c r="N4" s="31">
        <f>O4*3+P4*1</f>
        <v>0</v>
      </c>
      <c r="O4" s="32">
        <f>COUNTIF(B4:M4,"○")</f>
        <v>0</v>
      </c>
      <c r="P4" s="32">
        <f>COUNTIF(B4:M4,"△")</f>
        <v>0</v>
      </c>
      <c r="Q4" s="32">
        <f>COUNTIF(B4:M4,"×")</f>
        <v>0</v>
      </c>
      <c r="R4" s="32" t="e">
        <f>S4-T4</f>
        <v>#VALUE!</v>
      </c>
      <c r="S4" s="34" t="e">
        <f>B4+E4+H4+K4+#REF!</f>
        <v>#VALUE!</v>
      </c>
      <c r="T4" s="34" t="e">
        <f>D4+G4+J4+M4+#REF!</f>
        <v>#REF!</v>
      </c>
      <c r="U4" s="10"/>
    </row>
    <row r="5" spans="1:21" ht="20.100000000000001" customHeight="1" x14ac:dyDescent="0.2">
      <c r="A5" s="10" t="s">
        <v>75</v>
      </c>
      <c r="B5" s="19"/>
      <c r="C5" s="20"/>
      <c r="D5" s="21"/>
      <c r="E5" s="23"/>
      <c r="F5" s="24"/>
      <c r="G5" s="25"/>
      <c r="H5" s="50" t="s">
        <v>64</v>
      </c>
      <c r="I5" s="51"/>
      <c r="J5" s="52"/>
      <c r="K5" s="23"/>
      <c r="L5" s="20" t="s">
        <v>15</v>
      </c>
      <c r="M5" s="25"/>
      <c r="N5" s="31">
        <f>O5*3+P5*1</f>
        <v>0</v>
      </c>
      <c r="O5" s="32">
        <f>COUNTIF(B5:M5,"○")</f>
        <v>0</v>
      </c>
      <c r="P5" s="32">
        <f>COUNTIF(B5:M5,"△")</f>
        <v>0</v>
      </c>
      <c r="Q5" s="32">
        <f>COUNTIF(B5:M5,"×")</f>
        <v>0</v>
      </c>
      <c r="R5" s="32" t="e">
        <f>S5-T5</f>
        <v>#VALUE!</v>
      </c>
      <c r="S5" s="34" t="e">
        <f>B5+E5+H5+K5+#REF!</f>
        <v>#VALUE!</v>
      </c>
      <c r="T5" s="34" t="e">
        <f>D5+G5+J5+M5+#REF!</f>
        <v>#REF!</v>
      </c>
      <c r="U5" s="10"/>
    </row>
    <row r="6" spans="1:21" ht="20.100000000000001" customHeight="1" x14ac:dyDescent="0.2">
      <c r="A6" s="10" t="s">
        <v>76</v>
      </c>
      <c r="B6" s="19"/>
      <c r="C6" s="20"/>
      <c r="D6" s="21"/>
      <c r="E6" s="23"/>
      <c r="F6" s="20"/>
      <c r="G6" s="25"/>
      <c r="H6" s="24"/>
      <c r="I6" s="20"/>
      <c r="J6" s="24"/>
      <c r="K6" s="50" t="s">
        <v>64</v>
      </c>
      <c r="L6" s="51"/>
      <c r="M6" s="52"/>
      <c r="N6" s="31">
        <f>O6*3+P6*1</f>
        <v>0</v>
      </c>
      <c r="O6" s="32">
        <f>COUNTIF(B6:M6,"○")</f>
        <v>0</v>
      </c>
      <c r="P6" s="32">
        <f>COUNTIF(B6:M6,"△")</f>
        <v>0</v>
      </c>
      <c r="Q6" s="32">
        <f>COUNTIF(B6:M6,"×")</f>
        <v>0</v>
      </c>
      <c r="R6" s="32" t="e">
        <f>S6-T6</f>
        <v>#VALUE!</v>
      </c>
      <c r="S6" s="34" t="e">
        <f>B6+E6+H6+K6+#REF!</f>
        <v>#VALUE!</v>
      </c>
      <c r="T6" s="34" t="e">
        <f>D6+G6+J6+M6+#REF!</f>
        <v>#REF!</v>
      </c>
      <c r="U6" s="10"/>
    </row>
    <row r="7" spans="1:21" ht="20.100000000000001" customHeight="1" x14ac:dyDescent="0.2">
      <c r="B7" s="26"/>
      <c r="C7" s="27"/>
      <c r="D7" s="28"/>
      <c r="E7" s="28"/>
      <c r="F7" s="27"/>
      <c r="G7" s="28"/>
      <c r="H7" s="28"/>
      <c r="I7" s="28"/>
      <c r="J7" s="28"/>
      <c r="K7" s="17"/>
      <c r="L7" s="17"/>
      <c r="M7" s="17"/>
      <c r="N7" s="17"/>
      <c r="O7" s="17"/>
      <c r="P7" s="17"/>
      <c r="Q7" s="17"/>
      <c r="R7" s="17"/>
      <c r="S7" s="35"/>
      <c r="T7" s="35"/>
      <c r="U7" s="27"/>
    </row>
    <row r="8" spans="1:21" ht="20.100000000000001" customHeight="1" x14ac:dyDescent="0.2">
      <c r="A8" s="13" t="s">
        <v>16</v>
      </c>
      <c r="B8" s="13" t="s">
        <v>17</v>
      </c>
      <c r="C8" s="56" t="s">
        <v>18</v>
      </c>
      <c r="D8" s="56"/>
      <c r="E8" s="56"/>
      <c r="I8" s="56" t="s">
        <v>19</v>
      </c>
      <c r="J8" s="56"/>
      <c r="K8" s="56"/>
      <c r="S8" s="15"/>
      <c r="T8" s="15"/>
      <c r="U8" s="33"/>
    </row>
    <row r="9" spans="1:21" ht="20.100000000000001" customHeight="1" x14ac:dyDescent="0.2">
      <c r="A9" s="13" t="s">
        <v>20</v>
      </c>
      <c r="B9" s="13" t="s">
        <v>21</v>
      </c>
      <c r="C9" s="56" t="s">
        <v>22</v>
      </c>
      <c r="D9" s="56"/>
      <c r="E9" s="56"/>
      <c r="I9" s="56" t="s">
        <v>23</v>
      </c>
      <c r="J9" s="56"/>
      <c r="K9" s="56"/>
      <c r="S9" s="15"/>
      <c r="T9" s="15"/>
      <c r="U9" s="33"/>
    </row>
    <row r="10" spans="1:21" ht="20.100000000000001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20.100000000000001" customHeight="1" x14ac:dyDescent="0.2">
      <c r="A11" s="40" t="s">
        <v>24</v>
      </c>
      <c r="B11" s="76" t="str">
        <f>A12</f>
        <v>MSS香澄　B</v>
      </c>
      <c r="C11" s="77"/>
      <c r="D11" s="78"/>
      <c r="E11" s="64" t="str">
        <f>A13</f>
        <v>アベーリャス千葉FC　A</v>
      </c>
      <c r="F11" s="65"/>
      <c r="G11" s="66"/>
      <c r="H11" s="64" t="str">
        <f>A14</f>
        <v>千葉SC　A</v>
      </c>
      <c r="I11" s="65"/>
      <c r="J11" s="66"/>
      <c r="K11" s="64" t="str">
        <f>A15</f>
        <v>南市川JFC</v>
      </c>
      <c r="L11" s="65"/>
      <c r="M11" s="66"/>
      <c r="N11" s="41" t="s">
        <v>2</v>
      </c>
      <c r="O11" s="41" t="s">
        <v>3</v>
      </c>
      <c r="P11" s="41" t="s">
        <v>4</v>
      </c>
      <c r="Q11" s="41" t="s">
        <v>5</v>
      </c>
      <c r="R11" s="41" t="s">
        <v>6</v>
      </c>
      <c r="S11" s="41" t="s">
        <v>7</v>
      </c>
      <c r="T11" s="41" t="s">
        <v>8</v>
      </c>
      <c r="U11" s="41" t="s">
        <v>9</v>
      </c>
    </row>
    <row r="12" spans="1:21" ht="20.100000000000001" customHeight="1" x14ac:dyDescent="0.2">
      <c r="A12" s="18" t="s">
        <v>79</v>
      </c>
      <c r="B12" s="50" t="s">
        <v>64</v>
      </c>
      <c r="C12" s="51"/>
      <c r="D12" s="52"/>
      <c r="E12" s="19"/>
      <c r="F12" s="20" t="s">
        <v>10</v>
      </c>
      <c r="G12" s="21"/>
      <c r="H12" s="22"/>
      <c r="I12" s="20" t="s">
        <v>11</v>
      </c>
      <c r="J12" s="22"/>
      <c r="K12" s="19"/>
      <c r="L12" s="20" t="s">
        <v>12</v>
      </c>
      <c r="M12" s="21"/>
      <c r="N12" s="31">
        <f>O12*3+P12*1</f>
        <v>0</v>
      </c>
      <c r="O12" s="32">
        <f>COUNTIF(B12:M12,"○")</f>
        <v>0</v>
      </c>
      <c r="P12" s="32">
        <f>COUNTIF(B12:M12,"△")</f>
        <v>0</v>
      </c>
      <c r="Q12" s="32">
        <f>COUNTIF(B12:M12,"×")</f>
        <v>0</v>
      </c>
      <c r="R12" s="32" t="e">
        <f>S12-T12</f>
        <v>#VALUE!</v>
      </c>
      <c r="S12" s="34" t="e">
        <f>B12+E12+H12+K12+#REF!</f>
        <v>#VALUE!</v>
      </c>
      <c r="T12" s="34" t="e">
        <f>D12+G12+J12+M12+#REF!</f>
        <v>#REF!</v>
      </c>
      <c r="U12" s="10"/>
    </row>
    <row r="13" spans="1:21" ht="20.100000000000001" customHeight="1" x14ac:dyDescent="0.2">
      <c r="A13" s="10" t="s">
        <v>77</v>
      </c>
      <c r="B13" s="19"/>
      <c r="C13" s="20"/>
      <c r="D13" s="21"/>
      <c r="E13" s="50" t="s">
        <v>64</v>
      </c>
      <c r="F13" s="51"/>
      <c r="G13" s="52"/>
      <c r="I13" s="13" t="s">
        <v>13</v>
      </c>
      <c r="K13" s="19"/>
      <c r="L13" s="20" t="s">
        <v>14</v>
      </c>
      <c r="M13" s="21"/>
      <c r="N13" s="31">
        <f>O13*3+P13*1</f>
        <v>0</v>
      </c>
      <c r="O13" s="32">
        <f>COUNTIF(B13:M13,"○")</f>
        <v>0</v>
      </c>
      <c r="P13" s="32">
        <f>COUNTIF(B13:M13,"△")</f>
        <v>0</v>
      </c>
      <c r="Q13" s="32">
        <f>COUNTIF(B13:M13,"×")</f>
        <v>0</v>
      </c>
      <c r="R13" s="32" t="e">
        <f>S13-T13</f>
        <v>#VALUE!</v>
      </c>
      <c r="S13" s="34" t="e">
        <f>B13+E13+H13+K13+#REF!</f>
        <v>#VALUE!</v>
      </c>
      <c r="T13" s="34" t="e">
        <f>D13+G13+J13+M13+#REF!</f>
        <v>#REF!</v>
      </c>
      <c r="U13" s="10"/>
    </row>
    <row r="14" spans="1:21" ht="20.100000000000001" customHeight="1" x14ac:dyDescent="0.2">
      <c r="A14" s="10" t="s">
        <v>78</v>
      </c>
      <c r="B14" s="19"/>
      <c r="C14" s="20"/>
      <c r="D14" s="21"/>
      <c r="E14" s="23"/>
      <c r="F14" s="24"/>
      <c r="G14" s="25"/>
      <c r="H14" s="50" t="s">
        <v>64</v>
      </c>
      <c r="I14" s="51"/>
      <c r="J14" s="52"/>
      <c r="K14" s="23"/>
      <c r="L14" s="20" t="s">
        <v>15</v>
      </c>
      <c r="M14" s="25"/>
      <c r="N14" s="31">
        <f>O14*3+P14*1</f>
        <v>0</v>
      </c>
      <c r="O14" s="32">
        <f>COUNTIF(B14:M14,"○")</f>
        <v>0</v>
      </c>
      <c r="P14" s="32">
        <f>COUNTIF(B14:M14,"△")</f>
        <v>0</v>
      </c>
      <c r="Q14" s="32">
        <f>COUNTIF(B14:M14,"×")</f>
        <v>0</v>
      </c>
      <c r="R14" s="32" t="e">
        <f>S14-T14</f>
        <v>#VALUE!</v>
      </c>
      <c r="S14" s="34" t="e">
        <f>B14+E14+H14+K14+#REF!</f>
        <v>#VALUE!</v>
      </c>
      <c r="T14" s="34" t="e">
        <f>D14+G14+J14+M14+#REF!</f>
        <v>#REF!</v>
      </c>
      <c r="U14" s="10"/>
    </row>
    <row r="15" spans="1:21" ht="20.100000000000001" customHeight="1" x14ac:dyDescent="0.2">
      <c r="A15" s="10" t="s">
        <v>87</v>
      </c>
      <c r="B15" s="19"/>
      <c r="C15" s="20"/>
      <c r="D15" s="21"/>
      <c r="E15" s="23"/>
      <c r="F15" s="20"/>
      <c r="G15" s="25"/>
      <c r="H15" s="24"/>
      <c r="I15" s="20"/>
      <c r="J15" s="24"/>
      <c r="K15" s="50" t="s">
        <v>64</v>
      </c>
      <c r="L15" s="51"/>
      <c r="M15" s="52"/>
      <c r="N15" s="31">
        <f>O15*3+P15*1</f>
        <v>0</v>
      </c>
      <c r="O15" s="32">
        <f>COUNTIF(B15:M15,"○")</f>
        <v>0</v>
      </c>
      <c r="P15" s="32">
        <f>COUNTIF(B15:M15,"△")</f>
        <v>0</v>
      </c>
      <c r="Q15" s="32">
        <f>COUNTIF(B15:M15,"×")</f>
        <v>0</v>
      </c>
      <c r="R15" s="32" t="e">
        <f>S15-T15</f>
        <v>#VALUE!</v>
      </c>
      <c r="S15" s="34" t="e">
        <f>B15+E15+H15+K15+#REF!</f>
        <v>#VALUE!</v>
      </c>
      <c r="T15" s="34" t="e">
        <f>D15+G15+J15+M15+#REF!</f>
        <v>#REF!</v>
      </c>
      <c r="U15" s="10"/>
    </row>
    <row r="17" spans="1:21" ht="20.100000000000001" customHeight="1" x14ac:dyDescent="0.2">
      <c r="A17" s="13" t="s">
        <v>16</v>
      </c>
      <c r="B17" s="13" t="s">
        <v>17</v>
      </c>
      <c r="C17" s="56" t="s">
        <v>25</v>
      </c>
      <c r="D17" s="56"/>
      <c r="E17" s="56"/>
      <c r="I17" s="56" t="s">
        <v>26</v>
      </c>
      <c r="J17" s="56"/>
      <c r="K17" s="56"/>
    </row>
    <row r="18" spans="1:21" ht="20.100000000000001" customHeight="1" x14ac:dyDescent="0.2">
      <c r="A18" s="13" t="s">
        <v>27</v>
      </c>
      <c r="B18" s="13" t="s">
        <v>21</v>
      </c>
      <c r="C18" s="56" t="s">
        <v>28</v>
      </c>
      <c r="D18" s="56"/>
      <c r="E18" s="56"/>
      <c r="I18" s="56" t="s">
        <v>29</v>
      </c>
      <c r="J18" s="56"/>
      <c r="K18" s="56"/>
    </row>
    <row r="20" spans="1:21" ht="20.100000000000001" customHeight="1" x14ac:dyDescent="0.2">
      <c r="A20" s="57" t="s">
        <v>30</v>
      </c>
      <c r="B20" s="57"/>
      <c r="C20" s="57"/>
      <c r="D20" s="57"/>
      <c r="E20" s="16"/>
      <c r="F20" s="16"/>
      <c r="G20" s="15"/>
      <c r="L20" s="33"/>
      <c r="M20" s="33"/>
    </row>
    <row r="21" spans="1:21" ht="20.100000000000001" customHeight="1" x14ac:dyDescent="0.2">
      <c r="A21" s="36" t="s">
        <v>31</v>
      </c>
      <c r="B21" s="58" t="str">
        <f>A22</f>
        <v>MSS香澄　C</v>
      </c>
      <c r="C21" s="59"/>
      <c r="D21" s="60"/>
      <c r="E21" s="61" t="str">
        <f>A23</f>
        <v>信篤FC　B</v>
      </c>
      <c r="F21" s="62"/>
      <c r="G21" s="63"/>
      <c r="H21" s="61" t="str">
        <f>A24</f>
        <v>新浜FC　B</v>
      </c>
      <c r="I21" s="62"/>
      <c r="J21" s="63"/>
      <c r="K21" s="61" t="str">
        <f>A25</f>
        <v>バディーSC千葉　B</v>
      </c>
      <c r="L21" s="62"/>
      <c r="M21" s="63"/>
      <c r="N21" s="37" t="s">
        <v>2</v>
      </c>
      <c r="O21" s="37" t="s">
        <v>3</v>
      </c>
      <c r="P21" s="37" t="s">
        <v>4</v>
      </c>
      <c r="Q21" s="37" t="s">
        <v>5</v>
      </c>
      <c r="R21" s="37" t="s">
        <v>6</v>
      </c>
      <c r="S21" s="37" t="s">
        <v>7</v>
      </c>
      <c r="T21" s="37" t="s">
        <v>8</v>
      </c>
      <c r="U21" s="37" t="s">
        <v>9</v>
      </c>
    </row>
    <row r="22" spans="1:21" ht="20.100000000000001" customHeight="1" x14ac:dyDescent="0.2">
      <c r="A22" s="18" t="s">
        <v>80</v>
      </c>
      <c r="B22" s="50" t="s">
        <v>64</v>
      </c>
      <c r="C22" s="51"/>
      <c r="D22" s="52"/>
      <c r="E22" s="19"/>
      <c r="F22" s="20" t="s">
        <v>10</v>
      </c>
      <c r="G22" s="21"/>
      <c r="H22" s="22"/>
      <c r="I22" s="20" t="s">
        <v>11</v>
      </c>
      <c r="J22" s="22"/>
      <c r="K22" s="19"/>
      <c r="L22" s="20" t="s">
        <v>12</v>
      </c>
      <c r="M22" s="21"/>
      <c r="N22" s="31">
        <f>O22*3+P22*1</f>
        <v>0</v>
      </c>
      <c r="O22" s="32">
        <f>COUNTIF(B22:M22,"○")</f>
        <v>0</v>
      </c>
      <c r="P22" s="32">
        <f>COUNTIF(B22:M22,"△")</f>
        <v>0</v>
      </c>
      <c r="Q22" s="32">
        <f>COUNTIF(B22:M22,"×")</f>
        <v>0</v>
      </c>
      <c r="R22" s="32" t="e">
        <f>S22-T22</f>
        <v>#VALUE!</v>
      </c>
      <c r="S22" s="34" t="e">
        <f>B22+E22+H22+K22+#REF!</f>
        <v>#VALUE!</v>
      </c>
      <c r="T22" s="34" t="e">
        <f>D22+G22+J22+M22+#REF!</f>
        <v>#REF!</v>
      </c>
      <c r="U22" s="10"/>
    </row>
    <row r="23" spans="1:21" ht="20.100000000000001" customHeight="1" x14ac:dyDescent="0.2">
      <c r="A23" s="10" t="s">
        <v>81</v>
      </c>
      <c r="B23" s="19"/>
      <c r="C23" s="20"/>
      <c r="D23" s="21"/>
      <c r="E23" s="50" t="s">
        <v>64</v>
      </c>
      <c r="F23" s="51"/>
      <c r="G23" s="52"/>
      <c r="I23" s="13" t="s">
        <v>13</v>
      </c>
      <c r="K23" s="19"/>
      <c r="L23" s="20" t="s">
        <v>14</v>
      </c>
      <c r="M23" s="21"/>
      <c r="N23" s="31">
        <f>O23*3+P23*1</f>
        <v>0</v>
      </c>
      <c r="O23" s="32">
        <f>COUNTIF(B23:M23,"○")</f>
        <v>0</v>
      </c>
      <c r="P23" s="32">
        <f>COUNTIF(B23:M23,"△")</f>
        <v>0</v>
      </c>
      <c r="Q23" s="32">
        <f>COUNTIF(B23:M23,"×")</f>
        <v>0</v>
      </c>
      <c r="R23" s="32" t="e">
        <f>S23-T23</f>
        <v>#VALUE!</v>
      </c>
      <c r="S23" s="34" t="e">
        <f>B23+E23+H23+K23+#REF!</f>
        <v>#VALUE!</v>
      </c>
      <c r="T23" s="34" t="e">
        <f>D23+G23+J23+M23+#REF!</f>
        <v>#REF!</v>
      </c>
      <c r="U23" s="10"/>
    </row>
    <row r="24" spans="1:21" ht="20.100000000000001" customHeight="1" x14ac:dyDescent="0.2">
      <c r="A24" s="10" t="s">
        <v>82</v>
      </c>
      <c r="B24" s="19"/>
      <c r="C24" s="20"/>
      <c r="D24" s="21"/>
      <c r="E24" s="23"/>
      <c r="F24" s="24"/>
      <c r="G24" s="25"/>
      <c r="H24" s="50" t="s">
        <v>64</v>
      </c>
      <c r="I24" s="51"/>
      <c r="J24" s="52"/>
      <c r="K24" s="23"/>
      <c r="L24" s="20" t="s">
        <v>15</v>
      </c>
      <c r="M24" s="25"/>
      <c r="N24" s="31">
        <f>O24*3+P24*1</f>
        <v>0</v>
      </c>
      <c r="O24" s="32">
        <f>COUNTIF(B24:M24,"○")</f>
        <v>0</v>
      </c>
      <c r="P24" s="32">
        <f>COUNTIF(B24:M24,"△")</f>
        <v>0</v>
      </c>
      <c r="Q24" s="32">
        <f>COUNTIF(B24:M24,"×")</f>
        <v>0</v>
      </c>
      <c r="R24" s="32" t="e">
        <f>S24-T24</f>
        <v>#VALUE!</v>
      </c>
      <c r="S24" s="34" t="e">
        <f>B24+E24+H24+K24+#REF!</f>
        <v>#VALUE!</v>
      </c>
      <c r="T24" s="34" t="e">
        <f>D24+G24+J24+M24+#REF!</f>
        <v>#REF!</v>
      </c>
      <c r="U24" s="10"/>
    </row>
    <row r="25" spans="1:21" ht="20.100000000000001" customHeight="1" x14ac:dyDescent="0.2">
      <c r="A25" s="10" t="s">
        <v>89</v>
      </c>
      <c r="B25" s="19"/>
      <c r="C25" s="20"/>
      <c r="D25" s="21"/>
      <c r="E25" s="23"/>
      <c r="F25" s="20"/>
      <c r="G25" s="25"/>
      <c r="H25" s="24"/>
      <c r="I25" s="20"/>
      <c r="J25" s="24"/>
      <c r="K25" s="50" t="s">
        <v>64</v>
      </c>
      <c r="L25" s="51"/>
      <c r="M25" s="52"/>
      <c r="N25" s="31">
        <f>O25*3+P25*1</f>
        <v>0</v>
      </c>
      <c r="O25" s="32">
        <f>COUNTIF(B25:M25,"○")</f>
        <v>0</v>
      </c>
      <c r="P25" s="32">
        <f>COUNTIF(B25:M25,"△")</f>
        <v>0</v>
      </c>
      <c r="Q25" s="32">
        <f>COUNTIF(B25:M25,"×")</f>
        <v>0</v>
      </c>
      <c r="R25" s="32" t="e">
        <f>S25-T25</f>
        <v>#VALUE!</v>
      </c>
      <c r="S25" s="34" t="e">
        <f>B25+E25+H25+K25+#REF!</f>
        <v>#VALUE!</v>
      </c>
      <c r="T25" s="34" t="e">
        <f>D25+G25+J25+M25+#REF!</f>
        <v>#REF!</v>
      </c>
      <c r="U25" s="10"/>
    </row>
    <row r="26" spans="1:21" ht="20.100000000000001" customHeight="1" x14ac:dyDescent="0.2">
      <c r="A26" s="30"/>
      <c r="B26" s="26"/>
      <c r="C26" s="27"/>
      <c r="D26" s="28"/>
      <c r="E26" s="28"/>
      <c r="F26" s="27"/>
      <c r="G26" s="28"/>
      <c r="H26" s="28"/>
      <c r="I26" s="28"/>
      <c r="J26" s="28"/>
      <c r="K26" s="17"/>
      <c r="L26" s="17"/>
      <c r="M26" s="17"/>
      <c r="N26" s="17"/>
      <c r="O26" s="17"/>
      <c r="P26" s="17"/>
      <c r="Q26" s="17"/>
      <c r="R26" s="17"/>
      <c r="S26" s="35"/>
      <c r="T26" s="35"/>
      <c r="U26" s="27"/>
    </row>
    <row r="27" spans="1:21" ht="20.100000000000001" customHeight="1" x14ac:dyDescent="0.2">
      <c r="A27" s="13" t="s">
        <v>16</v>
      </c>
      <c r="B27" s="13" t="s">
        <v>17</v>
      </c>
      <c r="C27" s="56" t="s">
        <v>65</v>
      </c>
      <c r="D27" s="56"/>
      <c r="E27" s="56"/>
      <c r="I27" s="56" t="s">
        <v>67</v>
      </c>
      <c r="J27" s="56"/>
      <c r="K27" s="56"/>
      <c r="S27" s="15"/>
      <c r="T27" s="15"/>
      <c r="U27" s="33"/>
    </row>
    <row r="28" spans="1:21" ht="20.100000000000001" customHeight="1" x14ac:dyDescent="0.2">
      <c r="A28" s="13" t="s">
        <v>20</v>
      </c>
      <c r="B28" s="13" t="s">
        <v>21</v>
      </c>
      <c r="C28" s="56" t="s">
        <v>66</v>
      </c>
      <c r="D28" s="56"/>
      <c r="E28" s="56"/>
      <c r="I28" s="56" t="s">
        <v>68</v>
      </c>
      <c r="J28" s="56"/>
      <c r="K28" s="56"/>
      <c r="S28" s="15"/>
      <c r="T28" s="15"/>
      <c r="U28" s="33"/>
    </row>
    <row r="29" spans="1:21" ht="20.100000000000001" customHeight="1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0.100000000000001" customHeight="1" x14ac:dyDescent="0.2">
      <c r="A30" s="44" t="s">
        <v>32</v>
      </c>
      <c r="B30" s="67" t="str">
        <f>A31</f>
        <v>MSS香澄　D</v>
      </c>
      <c r="C30" s="68"/>
      <c r="D30" s="69"/>
      <c r="E30" s="53" t="str">
        <f>A32</f>
        <v>アベーリャス千葉FC　B</v>
      </c>
      <c r="F30" s="54"/>
      <c r="G30" s="55"/>
      <c r="H30" s="53" t="str">
        <f>A33</f>
        <v>千葉SC　B</v>
      </c>
      <c r="I30" s="54"/>
      <c r="J30" s="55"/>
      <c r="K30" s="53" t="str">
        <f>A34</f>
        <v>小栗原SC</v>
      </c>
      <c r="L30" s="54"/>
      <c r="M30" s="55"/>
      <c r="N30" s="45" t="s">
        <v>2</v>
      </c>
      <c r="O30" s="45" t="s">
        <v>3</v>
      </c>
      <c r="P30" s="45" t="s">
        <v>4</v>
      </c>
      <c r="Q30" s="45" t="s">
        <v>5</v>
      </c>
      <c r="R30" s="45" t="s">
        <v>6</v>
      </c>
      <c r="S30" s="45" t="s">
        <v>7</v>
      </c>
      <c r="T30" s="45" t="s">
        <v>8</v>
      </c>
      <c r="U30" s="45" t="s">
        <v>9</v>
      </c>
    </row>
    <row r="31" spans="1:21" ht="20.100000000000001" customHeight="1" x14ac:dyDescent="0.2">
      <c r="A31" s="18" t="s">
        <v>83</v>
      </c>
      <c r="B31" s="50" t="s">
        <v>64</v>
      </c>
      <c r="C31" s="51"/>
      <c r="D31" s="52"/>
      <c r="E31" s="19"/>
      <c r="F31" s="20" t="s">
        <v>10</v>
      </c>
      <c r="G31" s="21"/>
      <c r="H31" s="22"/>
      <c r="I31" s="20" t="s">
        <v>11</v>
      </c>
      <c r="J31" s="22"/>
      <c r="K31" s="19"/>
      <c r="L31" s="20" t="s">
        <v>12</v>
      </c>
      <c r="M31" s="21"/>
      <c r="N31" s="31">
        <f>O31*3+P31*1</f>
        <v>0</v>
      </c>
      <c r="O31" s="32">
        <f>COUNTIF(B31:M31,"○")</f>
        <v>0</v>
      </c>
      <c r="P31" s="32">
        <f>COUNTIF(B31:M31,"△")</f>
        <v>0</v>
      </c>
      <c r="Q31" s="32">
        <f>COUNTIF(B31:M31,"×")</f>
        <v>0</v>
      </c>
      <c r="R31" s="32" t="e">
        <f>S31-T31</f>
        <v>#VALUE!</v>
      </c>
      <c r="S31" s="34" t="e">
        <f>B31+E31+H31+K31+#REF!</f>
        <v>#VALUE!</v>
      </c>
      <c r="T31" s="34" t="e">
        <f>D31+G31+J31+M31+#REF!</f>
        <v>#REF!</v>
      </c>
      <c r="U31" s="10"/>
    </row>
    <row r="32" spans="1:21" ht="20.100000000000001" customHeight="1" x14ac:dyDescent="0.2">
      <c r="A32" s="8" t="s">
        <v>84</v>
      </c>
      <c r="B32" s="19"/>
      <c r="C32" s="20"/>
      <c r="D32" s="21"/>
      <c r="E32" s="50" t="s">
        <v>64</v>
      </c>
      <c r="F32" s="51"/>
      <c r="G32" s="52"/>
      <c r="I32" s="13" t="s">
        <v>13</v>
      </c>
      <c r="K32" s="19"/>
      <c r="L32" s="20" t="s">
        <v>14</v>
      </c>
      <c r="M32" s="21"/>
      <c r="N32" s="31">
        <f>O32*3+P32*1</f>
        <v>0</v>
      </c>
      <c r="O32" s="32">
        <f>COUNTIF(B32:M32,"○")</f>
        <v>0</v>
      </c>
      <c r="P32" s="32">
        <f>COUNTIF(B32:M32,"△")</f>
        <v>0</v>
      </c>
      <c r="Q32" s="32">
        <f>COUNTIF(B32:M32,"×")</f>
        <v>0</v>
      </c>
      <c r="R32" s="32" t="e">
        <f>S32-T32</f>
        <v>#VALUE!</v>
      </c>
      <c r="S32" s="34" t="e">
        <f>B32+E32+H32+K32+#REF!</f>
        <v>#VALUE!</v>
      </c>
      <c r="T32" s="34" t="e">
        <f>D32+G32+J32+M32+#REF!</f>
        <v>#REF!</v>
      </c>
      <c r="U32" s="10"/>
    </row>
    <row r="33" spans="1:21" ht="20.100000000000001" customHeight="1" x14ac:dyDescent="0.2">
      <c r="A33" s="10" t="s">
        <v>85</v>
      </c>
      <c r="B33" s="19"/>
      <c r="C33" s="20"/>
      <c r="D33" s="21"/>
      <c r="E33" s="23"/>
      <c r="F33" s="24"/>
      <c r="G33" s="25"/>
      <c r="H33" s="50" t="s">
        <v>64</v>
      </c>
      <c r="I33" s="51"/>
      <c r="J33" s="52"/>
      <c r="K33" s="23"/>
      <c r="L33" s="20" t="s">
        <v>15</v>
      </c>
      <c r="M33" s="25"/>
      <c r="N33" s="31">
        <f>O33*3+P33*1</f>
        <v>0</v>
      </c>
      <c r="O33" s="32">
        <f>COUNTIF(B33:M33,"○")</f>
        <v>0</v>
      </c>
      <c r="P33" s="32">
        <f>COUNTIF(B33:M33,"△")</f>
        <v>0</v>
      </c>
      <c r="Q33" s="32">
        <f>COUNTIF(B33:M33,"×")</f>
        <v>0</v>
      </c>
      <c r="R33" s="32" t="e">
        <f>S33-T33</f>
        <v>#VALUE!</v>
      </c>
      <c r="S33" s="34" t="e">
        <f>B33+E33+H33+K33+#REF!</f>
        <v>#VALUE!</v>
      </c>
      <c r="T33" s="34" t="e">
        <f>D33+G33+J33+M33+#REF!</f>
        <v>#REF!</v>
      </c>
      <c r="U33" s="10"/>
    </row>
    <row r="34" spans="1:21" ht="20.100000000000001" customHeight="1" x14ac:dyDescent="0.2">
      <c r="A34" s="18" t="s">
        <v>86</v>
      </c>
      <c r="B34" s="19"/>
      <c r="C34" s="20"/>
      <c r="D34" s="21"/>
      <c r="E34" s="23"/>
      <c r="F34" s="20"/>
      <c r="G34" s="25"/>
      <c r="H34" s="24"/>
      <c r="I34" s="20"/>
      <c r="J34" s="24"/>
      <c r="K34" s="50" t="s">
        <v>64</v>
      </c>
      <c r="L34" s="51"/>
      <c r="M34" s="52"/>
      <c r="N34" s="31">
        <f>O34*3+P34*1</f>
        <v>0</v>
      </c>
      <c r="O34" s="32">
        <f>COUNTIF(B34:M34,"○")</f>
        <v>0</v>
      </c>
      <c r="P34" s="32">
        <f>COUNTIF(B34:M34,"△")</f>
        <v>0</v>
      </c>
      <c r="Q34" s="32">
        <f>COUNTIF(B34:M34,"×")</f>
        <v>0</v>
      </c>
      <c r="R34" s="32" t="e">
        <f>S34-T34</f>
        <v>#VALUE!</v>
      </c>
      <c r="S34" s="34" t="e">
        <f>B34+E34+H34+K34+#REF!</f>
        <v>#VALUE!</v>
      </c>
      <c r="T34" s="34" t="e">
        <f>D34+G34+J34+M34+#REF!</f>
        <v>#REF!</v>
      </c>
      <c r="U34" s="10"/>
    </row>
    <row r="36" spans="1:21" ht="20.100000000000001" customHeight="1" x14ac:dyDescent="0.2">
      <c r="A36" s="13" t="s">
        <v>16</v>
      </c>
      <c r="B36" s="13" t="s">
        <v>17</v>
      </c>
      <c r="C36" s="56" t="s">
        <v>69</v>
      </c>
      <c r="D36" s="56"/>
      <c r="E36" s="56"/>
      <c r="I36" s="56" t="s">
        <v>71</v>
      </c>
      <c r="J36" s="56"/>
      <c r="K36" s="56"/>
    </row>
    <row r="37" spans="1:21" ht="20.100000000000001" customHeight="1" x14ac:dyDescent="0.2">
      <c r="A37" s="13" t="s">
        <v>27</v>
      </c>
      <c r="B37" s="13" t="s">
        <v>21</v>
      </c>
      <c r="C37" s="56" t="s">
        <v>70</v>
      </c>
      <c r="D37" s="56"/>
      <c r="E37" s="56"/>
      <c r="I37" s="56" t="s">
        <v>72</v>
      </c>
      <c r="J37" s="56"/>
      <c r="K37" s="56"/>
    </row>
  </sheetData>
  <mergeCells count="50">
    <mergeCell ref="B3:D3"/>
    <mergeCell ref="E4:G4"/>
    <mergeCell ref="C9:E9"/>
    <mergeCell ref="I9:K9"/>
    <mergeCell ref="B11:D11"/>
    <mergeCell ref="E11:G11"/>
    <mergeCell ref="H11:J11"/>
    <mergeCell ref="H5:J5"/>
    <mergeCell ref="A1:D1"/>
    <mergeCell ref="B2:D2"/>
    <mergeCell ref="E2:G2"/>
    <mergeCell ref="H2:J2"/>
    <mergeCell ref="K2:M2"/>
    <mergeCell ref="C36:E36"/>
    <mergeCell ref="I36:K36"/>
    <mergeCell ref="C37:E37"/>
    <mergeCell ref="I37:K37"/>
    <mergeCell ref="C27:E27"/>
    <mergeCell ref="I27:K27"/>
    <mergeCell ref="C28:E28"/>
    <mergeCell ref="I28:K28"/>
    <mergeCell ref="B30:D30"/>
    <mergeCell ref="E30:G30"/>
    <mergeCell ref="K34:M34"/>
    <mergeCell ref="B12:D12"/>
    <mergeCell ref="H14:J14"/>
    <mergeCell ref="E13:G13"/>
    <mergeCell ref="K15:M15"/>
    <mergeCell ref="K6:M6"/>
    <mergeCell ref="K11:M11"/>
    <mergeCell ref="C8:E8"/>
    <mergeCell ref="I8:K8"/>
    <mergeCell ref="B22:D22"/>
    <mergeCell ref="C17:E17"/>
    <mergeCell ref="I17:K17"/>
    <mergeCell ref="C18:E18"/>
    <mergeCell ref="I18:K18"/>
    <mergeCell ref="A20:D20"/>
    <mergeCell ref="B21:D21"/>
    <mergeCell ref="E21:G21"/>
    <mergeCell ref="H21:J21"/>
    <mergeCell ref="K21:M21"/>
    <mergeCell ref="H24:J24"/>
    <mergeCell ref="E23:G23"/>
    <mergeCell ref="K25:M25"/>
    <mergeCell ref="B31:D31"/>
    <mergeCell ref="H33:J33"/>
    <mergeCell ref="E32:G32"/>
    <mergeCell ref="H30:J30"/>
    <mergeCell ref="K30:M30"/>
  </mergeCells>
  <phoneticPr fontId="26"/>
  <pageMargins left="0.70833333333333337" right="0.39305555555555555" top="0.98402777777777772" bottom="0.39305555555555555" header="0.59027777777777779" footer="0.3930555555555555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tabSelected="1" zoomScaleNormal="100" workbookViewId="0">
      <selection activeCell="F20" sqref="F20:G20"/>
    </sheetView>
  </sheetViews>
  <sheetFormatPr defaultColWidth="9" defaultRowHeight="20.100000000000001" customHeight="1" x14ac:dyDescent="0.2"/>
  <cols>
    <col min="1" max="2" width="12.6640625" style="5" customWidth="1"/>
    <col min="3" max="3" width="15.6640625" style="5" customWidth="1"/>
    <col min="4" max="4" width="8.6640625" style="5" customWidth="1"/>
    <col min="5" max="5" width="15.6640625" style="5" customWidth="1"/>
    <col min="6" max="6" width="12.6640625" style="6" customWidth="1"/>
    <col min="7" max="7" width="12.6640625" style="5" customWidth="1"/>
    <col min="8" max="16384" width="9" style="5"/>
  </cols>
  <sheetData>
    <row r="1" spans="1:7" ht="20.100000000000001" customHeight="1" x14ac:dyDescent="0.2">
      <c r="A1" s="88" t="s">
        <v>0</v>
      </c>
      <c r="B1" s="88"/>
      <c r="C1" s="7"/>
      <c r="D1" s="7"/>
      <c r="E1" s="7"/>
      <c r="F1" s="7"/>
    </row>
    <row r="2" spans="1:7" ht="20.100000000000001" customHeight="1" x14ac:dyDescent="0.2">
      <c r="A2" s="46" t="s">
        <v>1</v>
      </c>
      <c r="B2" s="43" t="s">
        <v>33</v>
      </c>
      <c r="C2" s="89" t="s">
        <v>34</v>
      </c>
      <c r="D2" s="89"/>
      <c r="E2" s="90"/>
      <c r="F2" s="91" t="s">
        <v>35</v>
      </c>
      <c r="G2" s="91"/>
    </row>
    <row r="3" spans="1:7" ht="20.100000000000001" customHeight="1" x14ac:dyDescent="0.2">
      <c r="A3" s="8" t="s">
        <v>36</v>
      </c>
      <c r="B3" s="11">
        <v>0.375</v>
      </c>
      <c r="C3" s="8" t="str">
        <f>対戦表!$A$3</f>
        <v>MSS香澄　A</v>
      </c>
      <c r="D3" s="8" t="s">
        <v>37</v>
      </c>
      <c r="E3" s="9" t="str">
        <f>対戦表!$A$4</f>
        <v>信篤FC　A</v>
      </c>
      <c r="F3" s="79" t="s">
        <v>63</v>
      </c>
      <c r="G3" s="80"/>
    </row>
    <row r="4" spans="1:7" ht="20.100000000000001" customHeight="1" x14ac:dyDescent="0.2">
      <c r="A4" s="8" t="s">
        <v>38</v>
      </c>
      <c r="B4" s="11">
        <v>0.39583333333333331</v>
      </c>
      <c r="C4" s="8" t="str">
        <f>対戦表!$A$5</f>
        <v>新浜FC　A</v>
      </c>
      <c r="D4" s="8" t="s">
        <v>37</v>
      </c>
      <c r="E4" s="9" t="str">
        <f>対戦表!$A$6</f>
        <v>バディーSC千葉　A</v>
      </c>
      <c r="F4" s="79" t="s">
        <v>63</v>
      </c>
      <c r="G4" s="80"/>
    </row>
    <row r="5" spans="1:7" ht="20.100000000000001" customHeight="1" x14ac:dyDescent="0.2">
      <c r="A5" s="8" t="s">
        <v>39</v>
      </c>
      <c r="B5" s="11">
        <v>0.41666666666666669</v>
      </c>
      <c r="C5" s="9" t="str">
        <f>対戦表!A3</f>
        <v>MSS香澄　A</v>
      </c>
      <c r="D5" s="8" t="s">
        <v>37</v>
      </c>
      <c r="E5" s="9" t="str">
        <f>対戦表!A6</f>
        <v>バディーSC千葉　A</v>
      </c>
      <c r="F5" s="79" t="s">
        <v>63</v>
      </c>
      <c r="G5" s="80"/>
    </row>
    <row r="6" spans="1:7" ht="20.100000000000001" customHeight="1" x14ac:dyDescent="0.2">
      <c r="A6" s="8" t="s">
        <v>40</v>
      </c>
      <c r="B6" s="11">
        <v>0.4375</v>
      </c>
      <c r="C6" s="8" t="str">
        <f>対戦表!A4</f>
        <v>信篤FC　A</v>
      </c>
      <c r="D6" s="8" t="s">
        <v>37</v>
      </c>
      <c r="E6" s="9" t="str">
        <f>対戦表!$A$5</f>
        <v>新浜FC　A</v>
      </c>
      <c r="F6" s="79" t="s">
        <v>63</v>
      </c>
      <c r="G6" s="80"/>
    </row>
    <row r="7" spans="1:7" ht="20.100000000000001" customHeight="1" x14ac:dyDescent="0.2">
      <c r="A7" s="8" t="s">
        <v>41</v>
      </c>
      <c r="B7" s="11">
        <v>0.45833333333333331</v>
      </c>
      <c r="C7" s="9" t="str">
        <f>対戦表!A3</f>
        <v>MSS香澄　A</v>
      </c>
      <c r="D7" s="8" t="s">
        <v>37</v>
      </c>
      <c r="E7" s="9" t="str">
        <f>対戦表!A5</f>
        <v>新浜FC　A</v>
      </c>
      <c r="F7" s="79" t="s">
        <v>63</v>
      </c>
      <c r="G7" s="80"/>
    </row>
    <row r="8" spans="1:7" ht="20.100000000000001" customHeight="1" x14ac:dyDescent="0.2">
      <c r="A8" s="8" t="s">
        <v>42</v>
      </c>
      <c r="B8" s="11">
        <v>0.47916666666666669</v>
      </c>
      <c r="C8" s="8" t="str">
        <f>対戦表!A4</f>
        <v>信篤FC　A</v>
      </c>
      <c r="D8" s="8" t="s">
        <v>37</v>
      </c>
      <c r="E8" s="9" t="str">
        <f>対戦表!$A$6</f>
        <v>バディーSC千葉　A</v>
      </c>
      <c r="F8" s="79" t="s">
        <v>63</v>
      </c>
      <c r="G8" s="80"/>
    </row>
    <row r="9" spans="1:7" ht="20.100000000000001" customHeight="1" x14ac:dyDescent="0.2">
      <c r="A9" s="8" t="s">
        <v>43</v>
      </c>
      <c r="B9" s="11">
        <v>0.5</v>
      </c>
      <c r="C9" s="12" t="s">
        <v>18</v>
      </c>
      <c r="D9" s="8" t="s">
        <v>37</v>
      </c>
      <c r="E9" s="12" t="s">
        <v>19</v>
      </c>
      <c r="F9" s="79" t="s">
        <v>63</v>
      </c>
      <c r="G9" s="80"/>
    </row>
    <row r="10" spans="1:7" ht="20.100000000000001" customHeight="1" x14ac:dyDescent="0.2">
      <c r="A10" s="8" t="s">
        <v>44</v>
      </c>
      <c r="B10" s="11">
        <v>0.52083333333333337</v>
      </c>
      <c r="C10" s="12" t="s">
        <v>22</v>
      </c>
      <c r="D10" s="8" t="s">
        <v>37</v>
      </c>
      <c r="E10" s="12" t="s">
        <v>23</v>
      </c>
      <c r="F10" s="79" t="s">
        <v>63</v>
      </c>
      <c r="G10" s="80"/>
    </row>
    <row r="11" spans="1:7" ht="18" customHeight="1" x14ac:dyDescent="0.2"/>
    <row r="12" spans="1:7" ht="20.100000000000001" customHeight="1" x14ac:dyDescent="0.2">
      <c r="A12" s="47" t="s">
        <v>24</v>
      </c>
      <c r="B12" s="41" t="s">
        <v>33</v>
      </c>
      <c r="C12" s="92" t="s">
        <v>34</v>
      </c>
      <c r="D12" s="92"/>
      <c r="E12" s="93"/>
      <c r="F12" s="94" t="s">
        <v>35</v>
      </c>
      <c r="G12" s="94"/>
    </row>
    <row r="13" spans="1:7" ht="20.100000000000001" customHeight="1" x14ac:dyDescent="0.2">
      <c r="A13" s="8" t="s">
        <v>36</v>
      </c>
      <c r="B13" s="11">
        <f>B3</f>
        <v>0.375</v>
      </c>
      <c r="C13" s="8" t="str">
        <f>対戦表!$A$12</f>
        <v>MSS香澄　B</v>
      </c>
      <c r="D13" s="8" t="s">
        <v>37</v>
      </c>
      <c r="E13" s="9" t="str">
        <f>対戦表!$A$13</f>
        <v>アベーリャス千葉FC　A</v>
      </c>
      <c r="F13" s="79" t="s">
        <v>63</v>
      </c>
      <c r="G13" s="80"/>
    </row>
    <row r="14" spans="1:7" ht="20.100000000000001" customHeight="1" x14ac:dyDescent="0.2">
      <c r="A14" s="8" t="s">
        <v>38</v>
      </c>
      <c r="B14" s="11">
        <f t="shared" ref="B14:B20" si="0">B4</f>
        <v>0.39583333333333331</v>
      </c>
      <c r="C14" s="8" t="str">
        <f>対戦表!$A$14</f>
        <v>千葉SC　A</v>
      </c>
      <c r="D14" s="8" t="s">
        <v>37</v>
      </c>
      <c r="E14" s="9" t="str">
        <f>対戦表!$A$15</f>
        <v>南市川JFC</v>
      </c>
      <c r="F14" s="79" t="s">
        <v>63</v>
      </c>
      <c r="G14" s="80"/>
    </row>
    <row r="15" spans="1:7" ht="20.100000000000001" customHeight="1" x14ac:dyDescent="0.2">
      <c r="A15" s="8" t="s">
        <v>39</v>
      </c>
      <c r="B15" s="11">
        <f t="shared" si="0"/>
        <v>0.41666666666666669</v>
      </c>
      <c r="C15" s="9" t="str">
        <f>対戦表!A12</f>
        <v>MSS香澄　B</v>
      </c>
      <c r="D15" s="8" t="s">
        <v>37</v>
      </c>
      <c r="E15" s="9" t="str">
        <f>対戦表!A15</f>
        <v>南市川JFC</v>
      </c>
      <c r="F15" s="79" t="s">
        <v>63</v>
      </c>
      <c r="G15" s="80"/>
    </row>
    <row r="16" spans="1:7" ht="20.100000000000001" customHeight="1" x14ac:dyDescent="0.2">
      <c r="A16" s="8" t="s">
        <v>40</v>
      </c>
      <c r="B16" s="11">
        <v>0.4375</v>
      </c>
      <c r="C16" s="8" t="str">
        <f>対戦表!A13</f>
        <v>アベーリャス千葉FC　A</v>
      </c>
      <c r="D16" s="8" t="s">
        <v>37</v>
      </c>
      <c r="E16" s="9" t="str">
        <f>対戦表!$A$14</f>
        <v>千葉SC　A</v>
      </c>
      <c r="F16" s="79" t="s">
        <v>63</v>
      </c>
      <c r="G16" s="80"/>
    </row>
    <row r="17" spans="1:7" ht="20.100000000000001" customHeight="1" x14ac:dyDescent="0.2">
      <c r="A17" s="8" t="s">
        <v>41</v>
      </c>
      <c r="B17" s="11">
        <f t="shared" si="0"/>
        <v>0.45833333333333331</v>
      </c>
      <c r="C17" s="9" t="str">
        <f>対戦表!A12</f>
        <v>MSS香澄　B</v>
      </c>
      <c r="D17" s="8" t="s">
        <v>37</v>
      </c>
      <c r="E17" s="9" t="str">
        <f>対戦表!A14</f>
        <v>千葉SC　A</v>
      </c>
      <c r="F17" s="79" t="s">
        <v>63</v>
      </c>
      <c r="G17" s="80"/>
    </row>
    <row r="18" spans="1:7" ht="20.100000000000001" customHeight="1" x14ac:dyDescent="0.2">
      <c r="A18" s="8" t="s">
        <v>42</v>
      </c>
      <c r="B18" s="11">
        <f t="shared" si="0"/>
        <v>0.47916666666666669</v>
      </c>
      <c r="C18" s="8" t="str">
        <f>対戦表!A13</f>
        <v>アベーリャス千葉FC　A</v>
      </c>
      <c r="D18" s="8" t="s">
        <v>37</v>
      </c>
      <c r="E18" s="9" t="str">
        <f>対戦表!$A$15</f>
        <v>南市川JFC</v>
      </c>
      <c r="F18" s="79" t="s">
        <v>63</v>
      </c>
      <c r="G18" s="80"/>
    </row>
    <row r="19" spans="1:7" ht="20.100000000000001" customHeight="1" x14ac:dyDescent="0.2">
      <c r="A19" s="8" t="s">
        <v>43</v>
      </c>
      <c r="B19" s="11">
        <f t="shared" si="0"/>
        <v>0.5</v>
      </c>
      <c r="C19" s="12" t="s">
        <v>25</v>
      </c>
      <c r="D19" s="8" t="s">
        <v>37</v>
      </c>
      <c r="E19" s="12" t="s">
        <v>26</v>
      </c>
      <c r="F19" s="79" t="s">
        <v>63</v>
      </c>
      <c r="G19" s="80"/>
    </row>
    <row r="20" spans="1:7" ht="20.100000000000001" customHeight="1" x14ac:dyDescent="0.2">
      <c r="A20" s="8" t="s">
        <v>44</v>
      </c>
      <c r="B20" s="11">
        <f t="shared" si="0"/>
        <v>0.52083333333333337</v>
      </c>
      <c r="C20" s="12" t="s">
        <v>28</v>
      </c>
      <c r="D20" s="8" t="s">
        <v>37</v>
      </c>
      <c r="E20" s="12" t="s">
        <v>29</v>
      </c>
      <c r="F20" s="79" t="s">
        <v>63</v>
      </c>
      <c r="G20" s="80"/>
    </row>
    <row r="21" spans="1:7" ht="20.100000000000001" customHeight="1" x14ac:dyDescent="0.2">
      <c r="A21" s="13"/>
      <c r="B21" s="14"/>
      <c r="C21" s="15"/>
      <c r="D21" s="13"/>
      <c r="E21" s="15"/>
      <c r="F21" s="16"/>
    </row>
    <row r="22" spans="1:7" ht="20.100000000000001" customHeight="1" x14ac:dyDescent="0.2">
      <c r="A22" s="57" t="s">
        <v>30</v>
      </c>
      <c r="B22" s="57"/>
    </row>
    <row r="23" spans="1:7" ht="20.100000000000001" customHeight="1" x14ac:dyDescent="0.2">
      <c r="A23" s="38" t="s">
        <v>31</v>
      </c>
      <c r="B23" s="37" t="s">
        <v>33</v>
      </c>
      <c r="C23" s="82" t="s">
        <v>34</v>
      </c>
      <c r="D23" s="82"/>
      <c r="E23" s="83"/>
      <c r="F23" s="84" t="s">
        <v>35</v>
      </c>
      <c r="G23" s="84"/>
    </row>
    <row r="24" spans="1:7" ht="20.100000000000001" customHeight="1" x14ac:dyDescent="0.2">
      <c r="A24" s="8" t="s">
        <v>36</v>
      </c>
      <c r="B24" s="11">
        <f>B3</f>
        <v>0.375</v>
      </c>
      <c r="C24" s="8" t="str">
        <f>対戦表!$A$22</f>
        <v>MSS香澄　C</v>
      </c>
      <c r="D24" s="8" t="s">
        <v>37</v>
      </c>
      <c r="E24" s="9" t="str">
        <f>対戦表!$A$23</f>
        <v>信篤FC　B</v>
      </c>
      <c r="F24" s="79" t="s">
        <v>63</v>
      </c>
      <c r="G24" s="80"/>
    </row>
    <row r="25" spans="1:7" ht="20.100000000000001" customHeight="1" x14ac:dyDescent="0.2">
      <c r="A25" s="8" t="s">
        <v>38</v>
      </c>
      <c r="B25" s="11">
        <f t="shared" ref="B25:B31" si="1">B4</f>
        <v>0.39583333333333331</v>
      </c>
      <c r="C25" s="8" t="str">
        <f>対戦表!$A$24</f>
        <v>新浜FC　B</v>
      </c>
      <c r="D25" s="8" t="s">
        <v>37</v>
      </c>
      <c r="E25" s="9" t="str">
        <f>対戦表!$A$25</f>
        <v>バディーSC千葉　B</v>
      </c>
      <c r="F25" s="79" t="s">
        <v>63</v>
      </c>
      <c r="G25" s="80"/>
    </row>
    <row r="26" spans="1:7" ht="20.100000000000001" customHeight="1" x14ac:dyDescent="0.2">
      <c r="A26" s="8" t="s">
        <v>39</v>
      </c>
      <c r="B26" s="11">
        <f t="shared" si="1"/>
        <v>0.41666666666666669</v>
      </c>
      <c r="C26" s="9" t="str">
        <f>対戦表!A22</f>
        <v>MSS香澄　C</v>
      </c>
      <c r="D26" s="8" t="s">
        <v>37</v>
      </c>
      <c r="E26" s="9" t="str">
        <f>対戦表!A25</f>
        <v>バディーSC千葉　B</v>
      </c>
      <c r="F26" s="79" t="s">
        <v>63</v>
      </c>
      <c r="G26" s="80"/>
    </row>
    <row r="27" spans="1:7" ht="20.100000000000001" customHeight="1" x14ac:dyDescent="0.2">
      <c r="A27" s="8" t="s">
        <v>40</v>
      </c>
      <c r="B27" s="11">
        <f t="shared" si="1"/>
        <v>0.4375</v>
      </c>
      <c r="C27" s="8" t="str">
        <f>対戦表!A23</f>
        <v>信篤FC　B</v>
      </c>
      <c r="D27" s="8" t="s">
        <v>37</v>
      </c>
      <c r="E27" s="9" t="str">
        <f>対戦表!$A$24</f>
        <v>新浜FC　B</v>
      </c>
      <c r="F27" s="79" t="s">
        <v>63</v>
      </c>
      <c r="G27" s="80"/>
    </row>
    <row r="28" spans="1:7" ht="20.100000000000001" customHeight="1" x14ac:dyDescent="0.2">
      <c r="A28" s="8" t="s">
        <v>41</v>
      </c>
      <c r="B28" s="11">
        <f t="shared" si="1"/>
        <v>0.45833333333333331</v>
      </c>
      <c r="C28" s="9" t="str">
        <f>対戦表!A22</f>
        <v>MSS香澄　C</v>
      </c>
      <c r="D28" s="8" t="s">
        <v>37</v>
      </c>
      <c r="E28" s="9" t="str">
        <f>対戦表!A24</f>
        <v>新浜FC　B</v>
      </c>
      <c r="F28" s="79" t="s">
        <v>63</v>
      </c>
      <c r="G28" s="80"/>
    </row>
    <row r="29" spans="1:7" ht="20.100000000000001" customHeight="1" x14ac:dyDescent="0.2">
      <c r="A29" s="8" t="s">
        <v>42</v>
      </c>
      <c r="B29" s="11">
        <f t="shared" si="1"/>
        <v>0.47916666666666669</v>
      </c>
      <c r="C29" s="8" t="str">
        <f>対戦表!A23</f>
        <v>信篤FC　B</v>
      </c>
      <c r="D29" s="8" t="s">
        <v>37</v>
      </c>
      <c r="E29" s="9" t="str">
        <f>対戦表!$A$25</f>
        <v>バディーSC千葉　B</v>
      </c>
      <c r="F29" s="79" t="s">
        <v>63</v>
      </c>
      <c r="G29" s="80"/>
    </row>
    <row r="30" spans="1:7" ht="20.100000000000001" customHeight="1" x14ac:dyDescent="0.2">
      <c r="A30" s="8" t="s">
        <v>43</v>
      </c>
      <c r="B30" s="11">
        <f t="shared" si="1"/>
        <v>0.5</v>
      </c>
      <c r="C30" s="12" t="s">
        <v>45</v>
      </c>
      <c r="D30" s="8" t="s">
        <v>37</v>
      </c>
      <c r="E30" s="12" t="s">
        <v>46</v>
      </c>
      <c r="F30" s="79" t="s">
        <v>63</v>
      </c>
      <c r="G30" s="80"/>
    </row>
    <row r="31" spans="1:7" ht="20.100000000000001" customHeight="1" x14ac:dyDescent="0.2">
      <c r="A31" s="8" t="s">
        <v>44</v>
      </c>
      <c r="B31" s="11">
        <f t="shared" si="1"/>
        <v>0.52083333333333337</v>
      </c>
      <c r="C31" s="12" t="s">
        <v>47</v>
      </c>
      <c r="D31" s="8" t="s">
        <v>37</v>
      </c>
      <c r="E31" s="12" t="s">
        <v>48</v>
      </c>
      <c r="F31" s="79" t="s">
        <v>63</v>
      </c>
      <c r="G31" s="80"/>
    </row>
    <row r="32" spans="1:7" ht="18" customHeight="1" x14ac:dyDescent="0.2"/>
    <row r="33" spans="1:7" ht="20.100000000000001" customHeight="1" x14ac:dyDescent="0.2">
      <c r="A33" s="48" t="s">
        <v>32</v>
      </c>
      <c r="B33" s="45" t="s">
        <v>33</v>
      </c>
      <c r="C33" s="85" t="s">
        <v>34</v>
      </c>
      <c r="D33" s="85"/>
      <c r="E33" s="86"/>
      <c r="F33" s="87" t="s">
        <v>35</v>
      </c>
      <c r="G33" s="87"/>
    </row>
    <row r="34" spans="1:7" ht="20.100000000000001" customHeight="1" x14ac:dyDescent="0.2">
      <c r="A34" s="8" t="s">
        <v>36</v>
      </c>
      <c r="B34" s="11">
        <f>B13</f>
        <v>0.375</v>
      </c>
      <c r="C34" s="8" t="str">
        <f>対戦表!$A$31</f>
        <v>MSS香澄　D</v>
      </c>
      <c r="D34" s="8" t="s">
        <v>37</v>
      </c>
      <c r="E34" s="9" t="str">
        <f>対戦表!$A$32</f>
        <v>アベーリャス千葉FC　B</v>
      </c>
      <c r="F34" s="79" t="s">
        <v>63</v>
      </c>
      <c r="G34" s="81"/>
    </row>
    <row r="35" spans="1:7" ht="20.100000000000001" customHeight="1" x14ac:dyDescent="0.2">
      <c r="A35" s="8" t="s">
        <v>38</v>
      </c>
      <c r="B35" s="11">
        <f t="shared" ref="B35:B41" si="2">B14</f>
        <v>0.39583333333333331</v>
      </c>
      <c r="C35" s="8" t="str">
        <f>対戦表!$A$33</f>
        <v>千葉SC　B</v>
      </c>
      <c r="D35" s="8" t="s">
        <v>37</v>
      </c>
      <c r="E35" s="9" t="str">
        <f>対戦表!$A$34</f>
        <v>小栗原SC</v>
      </c>
      <c r="F35" s="79" t="s">
        <v>63</v>
      </c>
      <c r="G35" s="81"/>
    </row>
    <row r="36" spans="1:7" ht="20.100000000000001" customHeight="1" x14ac:dyDescent="0.2">
      <c r="A36" s="8" t="s">
        <v>39</v>
      </c>
      <c r="B36" s="11">
        <f t="shared" si="2"/>
        <v>0.41666666666666669</v>
      </c>
      <c r="C36" s="9" t="str">
        <f>対戦表!A31</f>
        <v>MSS香澄　D</v>
      </c>
      <c r="D36" s="8" t="s">
        <v>37</v>
      </c>
      <c r="E36" s="9" t="str">
        <f>対戦表!A34</f>
        <v>小栗原SC</v>
      </c>
      <c r="F36" s="79" t="s">
        <v>63</v>
      </c>
      <c r="G36" s="81"/>
    </row>
    <row r="37" spans="1:7" ht="20.100000000000001" customHeight="1" x14ac:dyDescent="0.2">
      <c r="A37" s="8" t="s">
        <v>40</v>
      </c>
      <c r="B37" s="11">
        <f t="shared" si="2"/>
        <v>0.4375</v>
      </c>
      <c r="C37" s="8" t="str">
        <f>対戦表!A32</f>
        <v>アベーリャス千葉FC　B</v>
      </c>
      <c r="D37" s="8" t="s">
        <v>37</v>
      </c>
      <c r="E37" s="9" t="str">
        <f>対戦表!$A$33</f>
        <v>千葉SC　B</v>
      </c>
      <c r="F37" s="79" t="s">
        <v>63</v>
      </c>
      <c r="G37" s="81"/>
    </row>
    <row r="38" spans="1:7" ht="20.100000000000001" customHeight="1" x14ac:dyDescent="0.2">
      <c r="A38" s="8" t="s">
        <v>41</v>
      </c>
      <c r="B38" s="11">
        <f t="shared" si="2"/>
        <v>0.45833333333333331</v>
      </c>
      <c r="C38" s="9" t="str">
        <f>対戦表!A31</f>
        <v>MSS香澄　D</v>
      </c>
      <c r="D38" s="8" t="s">
        <v>37</v>
      </c>
      <c r="E38" s="9" t="str">
        <f>対戦表!A33</f>
        <v>千葉SC　B</v>
      </c>
      <c r="F38" s="79" t="s">
        <v>63</v>
      </c>
      <c r="G38" s="81"/>
    </row>
    <row r="39" spans="1:7" ht="20.100000000000001" customHeight="1" x14ac:dyDescent="0.2">
      <c r="A39" s="8" t="s">
        <v>42</v>
      </c>
      <c r="B39" s="11">
        <f t="shared" si="2"/>
        <v>0.47916666666666669</v>
      </c>
      <c r="C39" s="8" t="str">
        <f>対戦表!A32</f>
        <v>アベーリャス千葉FC　B</v>
      </c>
      <c r="D39" s="8" t="s">
        <v>37</v>
      </c>
      <c r="E39" s="9" t="str">
        <f>対戦表!$A$34</f>
        <v>小栗原SC</v>
      </c>
      <c r="F39" s="79" t="s">
        <v>63</v>
      </c>
      <c r="G39" s="81"/>
    </row>
    <row r="40" spans="1:7" ht="20.100000000000001" customHeight="1" x14ac:dyDescent="0.2">
      <c r="A40" s="8" t="s">
        <v>43</v>
      </c>
      <c r="B40" s="11">
        <f t="shared" si="2"/>
        <v>0.5</v>
      </c>
      <c r="C40" s="12" t="s">
        <v>49</v>
      </c>
      <c r="D40" s="8" t="s">
        <v>37</v>
      </c>
      <c r="E40" s="12" t="s">
        <v>50</v>
      </c>
      <c r="F40" s="79" t="s">
        <v>63</v>
      </c>
      <c r="G40" s="81"/>
    </row>
    <row r="41" spans="1:7" ht="20.100000000000001" customHeight="1" x14ac:dyDescent="0.2">
      <c r="A41" s="8" t="s">
        <v>44</v>
      </c>
      <c r="B41" s="11">
        <f t="shared" si="2"/>
        <v>0.52083333333333337</v>
      </c>
      <c r="C41" s="12" t="s">
        <v>51</v>
      </c>
      <c r="D41" s="8" t="s">
        <v>37</v>
      </c>
      <c r="E41" s="12" t="s">
        <v>52</v>
      </c>
      <c r="F41" s="79" t="s">
        <v>63</v>
      </c>
      <c r="G41" s="81"/>
    </row>
  </sheetData>
  <mergeCells count="42">
    <mergeCell ref="A1:B1"/>
    <mergeCell ref="C2:E2"/>
    <mergeCell ref="F2:G2"/>
    <mergeCell ref="C12:E12"/>
    <mergeCell ref="F12:G12"/>
    <mergeCell ref="F9:G9"/>
    <mergeCell ref="F10:G10"/>
    <mergeCell ref="A22:B22"/>
    <mergeCell ref="F5:G5"/>
    <mergeCell ref="F6:G6"/>
    <mergeCell ref="F7:G7"/>
    <mergeCell ref="F8:G8"/>
    <mergeCell ref="F16:G16"/>
    <mergeCell ref="F17:G17"/>
    <mergeCell ref="F18:G18"/>
    <mergeCell ref="F19:G19"/>
    <mergeCell ref="F20:G20"/>
    <mergeCell ref="C23:E23"/>
    <mergeCell ref="F23:G23"/>
    <mergeCell ref="C33:E33"/>
    <mergeCell ref="F33:G33"/>
    <mergeCell ref="F3:G3"/>
    <mergeCell ref="F4:G4"/>
    <mergeCell ref="F24:G24"/>
    <mergeCell ref="F25:G25"/>
    <mergeCell ref="F13:G13"/>
    <mergeCell ref="F14:G14"/>
    <mergeCell ref="F27:G27"/>
    <mergeCell ref="F28:G28"/>
    <mergeCell ref="F29:G29"/>
    <mergeCell ref="F30:G30"/>
    <mergeCell ref="F31:G31"/>
    <mergeCell ref="F15:G15"/>
    <mergeCell ref="F26:G26"/>
    <mergeCell ref="F40:G40"/>
    <mergeCell ref="F41:G41"/>
    <mergeCell ref="F34:G34"/>
    <mergeCell ref="F35:G35"/>
    <mergeCell ref="F36:G36"/>
    <mergeCell ref="F37:G37"/>
    <mergeCell ref="F38:G38"/>
    <mergeCell ref="F39:G39"/>
  </mergeCells>
  <phoneticPr fontId="26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B5" sqref="B5"/>
    </sheetView>
  </sheetViews>
  <sheetFormatPr defaultColWidth="9" defaultRowHeight="30" customHeight="1" x14ac:dyDescent="0.2"/>
  <cols>
    <col min="1" max="1" width="9" style="1"/>
    <col min="2" max="2" width="22.33203125" style="1" bestFit="1" customWidth="1"/>
    <col min="3" max="3" width="23" style="1" bestFit="1" customWidth="1"/>
    <col min="4" max="4" width="16" style="1" bestFit="1" customWidth="1"/>
    <col min="5" max="16384" width="9" style="1"/>
  </cols>
  <sheetData>
    <row r="1" spans="1:4" ht="30" customHeight="1" x14ac:dyDescent="0.2">
      <c r="A1" s="1" t="s">
        <v>53</v>
      </c>
      <c r="B1" s="39" t="s">
        <v>54</v>
      </c>
      <c r="C1" s="39" t="s">
        <v>55</v>
      </c>
      <c r="D1" s="39" t="s">
        <v>56</v>
      </c>
    </row>
    <row r="2" spans="1:4" ht="30" customHeight="1" x14ac:dyDescent="0.2">
      <c r="B2" s="2" t="s">
        <v>59</v>
      </c>
      <c r="C2" s="2">
        <v>2</v>
      </c>
      <c r="D2" s="2">
        <v>6</v>
      </c>
    </row>
    <row r="3" spans="1:4" ht="30" customHeight="1" x14ac:dyDescent="0.2">
      <c r="B3" s="3" t="s">
        <v>60</v>
      </c>
      <c r="C3" s="2">
        <v>2</v>
      </c>
      <c r="D3" s="2">
        <v>6</v>
      </c>
    </row>
    <row r="4" spans="1:4" ht="30" customHeight="1" x14ac:dyDescent="0.2">
      <c r="B4" s="4" t="s">
        <v>88</v>
      </c>
      <c r="C4" s="2">
        <v>2</v>
      </c>
      <c r="D4" s="2">
        <v>6</v>
      </c>
    </row>
    <row r="5" spans="1:4" ht="30" customHeight="1" x14ac:dyDescent="0.2">
      <c r="B5" s="3" t="s">
        <v>61</v>
      </c>
      <c r="C5" s="2">
        <v>2</v>
      </c>
      <c r="D5" s="2">
        <v>6</v>
      </c>
    </row>
    <row r="6" spans="1:4" ht="30" customHeight="1" x14ac:dyDescent="0.2">
      <c r="B6" s="4" t="s">
        <v>62</v>
      </c>
      <c r="C6" s="2">
        <v>2</v>
      </c>
      <c r="D6" s="2">
        <v>6</v>
      </c>
    </row>
    <row r="7" spans="1:4" ht="30" customHeight="1" x14ac:dyDescent="0.2">
      <c r="B7" s="4" t="s">
        <v>87</v>
      </c>
      <c r="C7" s="2">
        <v>1</v>
      </c>
      <c r="D7" s="2">
        <v>3</v>
      </c>
    </row>
    <row r="8" spans="1:4" ht="30" customHeight="1" x14ac:dyDescent="0.2">
      <c r="B8" s="4" t="s">
        <v>86</v>
      </c>
      <c r="C8" s="2">
        <v>1</v>
      </c>
      <c r="D8" s="2">
        <v>3</v>
      </c>
    </row>
    <row r="9" spans="1:4" ht="30" customHeight="1" x14ac:dyDescent="0.2">
      <c r="B9" s="3" t="s">
        <v>57</v>
      </c>
      <c r="C9" s="2">
        <v>4</v>
      </c>
      <c r="D9" s="49"/>
    </row>
    <row r="10" spans="1:4" ht="30" customHeight="1" x14ac:dyDescent="0.2">
      <c r="B10" s="2" t="s">
        <v>58</v>
      </c>
      <c r="C10" s="2">
        <f>SUM(C2:C9)</f>
        <v>16</v>
      </c>
      <c r="D10" s="2">
        <f>SUM(D2:D9)</f>
        <v>36</v>
      </c>
    </row>
  </sheetData>
  <phoneticPr fontId="26"/>
  <pageMargins left="0.69861111111111107" right="0.6986111111111110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対戦表</vt:lpstr>
      <vt:lpstr>タイムスケジュール</vt:lpstr>
      <vt:lpstr>駐車許可台数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仁王　俊明</dc:creator>
  <cp:lastModifiedBy>hkenbo726@nifty.com</cp:lastModifiedBy>
  <cp:revision/>
  <cp:lastPrinted>2024-01-20T02:26:56Z</cp:lastPrinted>
  <dcterms:created xsi:type="dcterms:W3CDTF">2002-11-17T22:09:50Z</dcterms:created>
  <dcterms:modified xsi:type="dcterms:W3CDTF">2024-01-20T02:28:16Z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