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ono\Desktop\"/>
    </mc:Choice>
  </mc:AlternateContent>
  <xr:revisionPtr revIDLastSave="0" documentId="8_{9B634935-B97B-4111-AF9B-1BBF35937924}" xr6:coauthVersionLast="46" xr6:coauthVersionMax="46" xr10:uidLastSave="{00000000-0000-0000-0000-000000000000}"/>
  <bookViews>
    <workbookView xWindow="-108" yWindow="-108" windowWidth="23256" windowHeight="12576" xr2:uid="{58F6005C-C5F1-4906-9738-6F14AFFECA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4" i="1" l="1"/>
  <c r="Q74" i="1"/>
  <c r="Z73" i="1"/>
  <c r="Q73" i="1"/>
  <c r="Z72" i="1"/>
  <c r="Q72" i="1"/>
  <c r="Z71" i="1"/>
  <c r="Q71" i="1"/>
  <c r="Z70" i="1"/>
  <c r="Q70" i="1"/>
  <c r="Z69" i="1"/>
  <c r="Q69" i="1"/>
  <c r="Z68" i="1"/>
  <c r="Q68" i="1"/>
  <c r="Z67" i="1"/>
  <c r="Q67" i="1"/>
  <c r="Z66" i="1"/>
  <c r="Q66" i="1"/>
  <c r="Z65" i="1"/>
  <c r="Q65" i="1"/>
  <c r="Z64" i="1"/>
  <c r="Q64" i="1"/>
  <c r="Z63" i="1"/>
  <c r="Q63" i="1"/>
  <c r="Z62" i="1"/>
  <c r="Q62" i="1"/>
  <c r="Z61" i="1"/>
  <c r="Q61" i="1"/>
  <c r="Z60" i="1"/>
  <c r="Q60" i="1"/>
  <c r="Z59" i="1"/>
  <c r="Q59" i="1"/>
  <c r="Z58" i="1"/>
  <c r="Q58" i="1"/>
  <c r="Z57" i="1"/>
  <c r="Q57" i="1"/>
  <c r="Z56" i="1"/>
  <c r="Q56" i="1"/>
  <c r="Z55" i="1"/>
  <c r="Q55" i="1"/>
  <c r="Z54" i="1"/>
  <c r="Q54" i="1"/>
  <c r="Z53" i="1"/>
  <c r="Q53" i="1"/>
  <c r="Z52" i="1"/>
  <c r="Q52" i="1"/>
  <c r="Z51" i="1"/>
  <c r="Q51" i="1"/>
  <c r="Z50" i="1"/>
  <c r="Q50" i="1"/>
  <c r="Z49" i="1"/>
  <c r="Q49" i="1"/>
  <c r="Z48" i="1"/>
  <c r="Q48" i="1"/>
  <c r="Z47" i="1"/>
  <c r="Q47" i="1"/>
  <c r="Z46" i="1"/>
  <c r="Q46" i="1"/>
  <c r="Z45" i="1"/>
  <c r="Q45" i="1"/>
  <c r="Z44" i="1"/>
  <c r="Q44" i="1"/>
  <c r="Z43" i="1"/>
  <c r="Q43" i="1"/>
  <c r="Z42" i="1"/>
  <c r="Q42" i="1"/>
  <c r="Z41" i="1"/>
  <c r="Q41" i="1"/>
  <c r="Z40" i="1"/>
  <c r="Q40" i="1"/>
  <c r="Z39" i="1"/>
  <c r="Q39" i="1"/>
  <c r="Z38" i="1"/>
  <c r="Q38" i="1"/>
  <c r="Z37" i="1"/>
  <c r="Q37" i="1"/>
  <c r="Z36" i="1"/>
  <c r="Q36" i="1"/>
  <c r="Z35" i="1"/>
  <c r="Q35" i="1"/>
  <c r="Z34" i="1"/>
  <c r="Q34" i="1"/>
  <c r="Z33" i="1"/>
  <c r="Q33" i="1"/>
  <c r="Z32" i="1"/>
  <c r="Q32" i="1"/>
  <c r="Z31" i="1"/>
  <c r="Q31" i="1"/>
  <c r="Z30" i="1"/>
  <c r="Q30" i="1"/>
  <c r="Z29" i="1"/>
  <c r="Q29" i="1"/>
  <c r="Z28" i="1"/>
  <c r="Q28" i="1"/>
  <c r="Z27" i="1"/>
  <c r="Q27" i="1"/>
  <c r="Z26" i="1"/>
  <c r="Q26" i="1"/>
  <c r="Z25" i="1"/>
  <c r="Q25" i="1"/>
  <c r="A23" i="1"/>
  <c r="Y21" i="1"/>
  <c r="W21" i="1"/>
  <c r="V21" i="1"/>
  <c r="T21" i="1"/>
  <c r="S21" i="1"/>
  <c r="Q21" i="1"/>
  <c r="P21" i="1"/>
  <c r="N21" i="1"/>
  <c r="M21" i="1"/>
  <c r="K21" i="1"/>
  <c r="J21" i="1"/>
  <c r="H21" i="1"/>
  <c r="G21" i="1"/>
  <c r="E21" i="1"/>
  <c r="D21" i="1"/>
  <c r="AG20" i="1" s="1"/>
  <c r="B21" i="1"/>
  <c r="A21" i="1"/>
  <c r="AF20" i="1"/>
  <c r="X20" i="1"/>
  <c r="U20" i="1"/>
  <c r="R20" i="1"/>
  <c r="O20" i="1"/>
  <c r="L20" i="1"/>
  <c r="I20" i="1"/>
  <c r="F20" i="1"/>
  <c r="AD20" i="1" s="1"/>
  <c r="C20" i="1"/>
  <c r="AE20" i="1" s="1"/>
  <c r="AB19" i="1"/>
  <c r="Z19" i="1"/>
  <c r="V19" i="1"/>
  <c r="T19" i="1"/>
  <c r="S19" i="1"/>
  <c r="Q19" i="1"/>
  <c r="P19" i="1"/>
  <c r="N19" i="1"/>
  <c r="M19" i="1"/>
  <c r="K19" i="1"/>
  <c r="J19" i="1"/>
  <c r="H19" i="1"/>
  <c r="G19" i="1"/>
  <c r="E19" i="1"/>
  <c r="D19" i="1"/>
  <c r="AG18" i="1" s="1"/>
  <c r="B19" i="1"/>
  <c r="A19" i="1"/>
  <c r="W2" i="1" s="1"/>
  <c r="AF18" i="1"/>
  <c r="AA18" i="1"/>
  <c r="U18" i="1"/>
  <c r="R18" i="1"/>
  <c r="O18" i="1"/>
  <c r="L18" i="1"/>
  <c r="I18" i="1"/>
  <c r="F18" i="1"/>
  <c r="AD18" i="1" s="1"/>
  <c r="C18" i="1"/>
  <c r="AE18" i="1" s="1"/>
  <c r="AB17" i="1"/>
  <c r="Z17" i="1"/>
  <c r="Y17" i="1"/>
  <c r="W17" i="1"/>
  <c r="S17" i="1"/>
  <c r="Q17" i="1"/>
  <c r="P17" i="1"/>
  <c r="N17" i="1"/>
  <c r="M17" i="1"/>
  <c r="K17" i="1"/>
  <c r="J17" i="1"/>
  <c r="H17" i="1"/>
  <c r="G17" i="1"/>
  <c r="E17" i="1"/>
  <c r="D17" i="1"/>
  <c r="AG16" i="1" s="1"/>
  <c r="B17" i="1"/>
  <c r="A17" i="1"/>
  <c r="AF16" i="1"/>
  <c r="AA16" i="1"/>
  <c r="X16" i="1"/>
  <c r="R16" i="1"/>
  <c r="O16" i="1"/>
  <c r="L16" i="1"/>
  <c r="I16" i="1"/>
  <c r="F16" i="1"/>
  <c r="AD16" i="1" s="1"/>
  <c r="C16" i="1"/>
  <c r="AE16" i="1" s="1"/>
  <c r="AB15" i="1"/>
  <c r="Z15" i="1"/>
  <c r="Y15" i="1"/>
  <c r="W15" i="1"/>
  <c r="V15" i="1"/>
  <c r="T15" i="1"/>
  <c r="P15" i="1"/>
  <c r="N15" i="1"/>
  <c r="M15" i="1"/>
  <c r="K15" i="1"/>
  <c r="J15" i="1"/>
  <c r="H15" i="1"/>
  <c r="G15" i="1"/>
  <c r="E15" i="1"/>
  <c r="D15" i="1"/>
  <c r="AG14" i="1" s="1"/>
  <c r="B15" i="1"/>
  <c r="A15" i="1"/>
  <c r="Q2" i="1" s="1"/>
  <c r="AF14" i="1"/>
  <c r="AA14" i="1"/>
  <c r="X14" i="1"/>
  <c r="U14" i="1"/>
  <c r="O14" i="1"/>
  <c r="L14" i="1"/>
  <c r="I14" i="1"/>
  <c r="F14" i="1"/>
  <c r="AD14" i="1" s="1"/>
  <c r="C14" i="1"/>
  <c r="AE14" i="1" s="1"/>
  <c r="AB13" i="1"/>
  <c r="Z13" i="1"/>
  <c r="Y13" i="1"/>
  <c r="W13" i="1"/>
  <c r="V13" i="1"/>
  <c r="T13" i="1"/>
  <c r="S13" i="1"/>
  <c r="Q13" i="1"/>
  <c r="M13" i="1"/>
  <c r="K13" i="1"/>
  <c r="J13" i="1"/>
  <c r="H13" i="1"/>
  <c r="G13" i="1"/>
  <c r="E13" i="1"/>
  <c r="D13" i="1"/>
  <c r="AG12" i="1" s="1"/>
  <c r="B13" i="1"/>
  <c r="A13" i="1"/>
  <c r="AF12" i="1"/>
  <c r="AA12" i="1"/>
  <c r="X12" i="1"/>
  <c r="U12" i="1"/>
  <c r="R12" i="1"/>
  <c r="L12" i="1"/>
  <c r="I12" i="1"/>
  <c r="F12" i="1"/>
  <c r="AD12" i="1" s="1"/>
  <c r="C12" i="1"/>
  <c r="AE12" i="1" s="1"/>
  <c r="AB11" i="1"/>
  <c r="Z11" i="1"/>
  <c r="Y11" i="1"/>
  <c r="W11" i="1"/>
  <c r="V11" i="1"/>
  <c r="T11" i="1"/>
  <c r="S11" i="1"/>
  <c r="Q11" i="1"/>
  <c r="P11" i="1"/>
  <c r="N11" i="1"/>
  <c r="J11" i="1"/>
  <c r="H11" i="1"/>
  <c r="G11" i="1"/>
  <c r="E11" i="1"/>
  <c r="D11" i="1"/>
  <c r="AG10" i="1" s="1"/>
  <c r="B11" i="1"/>
  <c r="A11" i="1"/>
  <c r="K2" i="1" s="1"/>
  <c r="AF10" i="1"/>
  <c r="AA10" i="1"/>
  <c r="X10" i="1"/>
  <c r="U10" i="1"/>
  <c r="R10" i="1"/>
  <c r="O10" i="1"/>
  <c r="I10" i="1"/>
  <c r="F10" i="1"/>
  <c r="AD10" i="1" s="1"/>
  <c r="C10" i="1"/>
  <c r="AE10" i="1" s="1"/>
  <c r="AB9" i="1"/>
  <c r="Z9" i="1"/>
  <c r="Y9" i="1"/>
  <c r="W9" i="1"/>
  <c r="V9" i="1"/>
  <c r="T9" i="1"/>
  <c r="S9" i="1"/>
  <c r="Q9" i="1"/>
  <c r="P9" i="1"/>
  <c r="N9" i="1"/>
  <c r="M9" i="1"/>
  <c r="K9" i="1"/>
  <c r="G9" i="1"/>
  <c r="E9" i="1"/>
  <c r="D9" i="1"/>
  <c r="AG8" i="1" s="1"/>
  <c r="B9" i="1"/>
  <c r="A9" i="1"/>
  <c r="AF8" i="1"/>
  <c r="AA8" i="1"/>
  <c r="X8" i="1"/>
  <c r="U8" i="1"/>
  <c r="R8" i="1"/>
  <c r="O8" i="1"/>
  <c r="L8" i="1"/>
  <c r="F8" i="1"/>
  <c r="AD8" i="1" s="1"/>
  <c r="C8" i="1"/>
  <c r="AE8" i="1" s="1"/>
  <c r="AB7" i="1"/>
  <c r="Z7" i="1"/>
  <c r="Y7" i="1"/>
  <c r="W7" i="1"/>
  <c r="V7" i="1"/>
  <c r="T7" i="1"/>
  <c r="S7" i="1"/>
  <c r="Q7" i="1"/>
  <c r="P7" i="1"/>
  <c r="N7" i="1"/>
  <c r="M7" i="1"/>
  <c r="K7" i="1"/>
  <c r="J7" i="1"/>
  <c r="H7" i="1"/>
  <c r="D7" i="1"/>
  <c r="AG6" i="1" s="1"/>
  <c r="B7" i="1"/>
  <c r="A7" i="1"/>
  <c r="E2" i="1" s="1"/>
  <c r="AF6" i="1"/>
  <c r="AA6" i="1"/>
  <c r="X6" i="1"/>
  <c r="U6" i="1"/>
  <c r="R6" i="1"/>
  <c r="O6" i="1"/>
  <c r="L6" i="1"/>
  <c r="I6" i="1"/>
  <c r="AD6" i="1" s="1"/>
  <c r="C6" i="1"/>
  <c r="AE6" i="1" s="1"/>
  <c r="AB5" i="1"/>
  <c r="Z5" i="1"/>
  <c r="Y5" i="1"/>
  <c r="W5" i="1"/>
  <c r="V5" i="1"/>
  <c r="T5" i="1"/>
  <c r="S5" i="1"/>
  <c r="Q5" i="1"/>
  <c r="P5" i="1"/>
  <c r="N5" i="1"/>
  <c r="M5" i="1"/>
  <c r="K5" i="1"/>
  <c r="J5" i="1"/>
  <c r="H5" i="1"/>
  <c r="G5" i="1"/>
  <c r="AG4" i="1" s="1"/>
  <c r="E5" i="1"/>
  <c r="A5" i="1"/>
  <c r="AF4" i="1"/>
  <c r="AA4" i="1"/>
  <c r="X4" i="1"/>
  <c r="U4" i="1"/>
  <c r="R4" i="1"/>
  <c r="O4" i="1"/>
  <c r="L4" i="1"/>
  <c r="I4" i="1"/>
  <c r="AD4" i="1" s="1"/>
  <c r="F4" i="1"/>
  <c r="AE4" i="1" s="1"/>
  <c r="Z2" i="1"/>
  <c r="T2" i="1"/>
  <c r="N2" i="1"/>
  <c r="H2" i="1"/>
  <c r="B2" i="1"/>
  <c r="AH4" i="1" l="1"/>
  <c r="AH6" i="1"/>
  <c r="AH8" i="1"/>
  <c r="AH10" i="1"/>
  <c r="AH12" i="1"/>
  <c r="AH14" i="1"/>
  <c r="AH16" i="1"/>
  <c r="AH18" i="1"/>
  <c r="AH20" i="1"/>
  <c r="AC4" i="1"/>
  <c r="AI4" i="1" s="1"/>
  <c r="AC6" i="1"/>
  <c r="AI6" i="1" s="1"/>
  <c r="AC8" i="1"/>
  <c r="AI8" i="1" s="1"/>
  <c r="AC10" i="1"/>
  <c r="AI10" i="1" s="1"/>
  <c r="AC12" i="1"/>
  <c r="AI12" i="1" s="1"/>
  <c r="AC14" i="1"/>
  <c r="AI14" i="1" s="1"/>
  <c r="AC16" i="1"/>
  <c r="AI16" i="1" s="1"/>
  <c r="AC18" i="1"/>
  <c r="AI18" i="1" s="1"/>
  <c r="AC20" i="1"/>
  <c r="AI20" i="1" s="1"/>
</calcChain>
</file>

<file path=xl/sharedStrings.xml><?xml version="1.0" encoding="utf-8"?>
<sst xmlns="http://schemas.openxmlformats.org/spreadsheetml/2006/main" count="393" uniqueCount="153">
  <si>
    <t>（  　月    日付け）</t>
  </si>
  <si>
    <t>２部 
N11リーグ</t>
  </si>
  <si>
    <t>勝</t>
  </si>
  <si>
    <t>分</t>
  </si>
  <si>
    <t>負</t>
  </si>
  <si>
    <t>得点</t>
  </si>
  <si>
    <t>失点</t>
  </si>
  <si>
    <t>得失
点差</t>
  </si>
  <si>
    <t>勝点</t>
  </si>
  <si>
    <t>順位</t>
  </si>
  <si>
    <t>A</t>
  </si>
  <si>
    <t>☆☆☆</t>
  </si>
  <si>
    <t>①</t>
  </si>
  <si>
    <t>⑩</t>
  </si>
  <si>
    <t>⑲</t>
  </si>
  <si>
    <t>③</t>
  </si>
  <si>
    <t>⑳</t>
  </si>
  <si>
    <t>㉗</t>
  </si>
  <si>
    <t>㉚</t>
  </si>
  <si>
    <t>⑫</t>
  </si>
  <si>
    <t>葛飾FC</t>
  </si>
  <si>
    <t>－</t>
  </si>
  <si>
    <t>B</t>
  </si>
  <si>
    <t>高野山SSS
 Red</t>
  </si>
  <si>
    <t>④</t>
  </si>
  <si>
    <t>⑮</t>
  </si>
  <si>
    <t>㉒</t>
  </si>
  <si>
    <t>㉞</t>
  </si>
  <si>
    <t>㉙</t>
  </si>
  <si>
    <t>⑱</t>
  </si>
  <si>
    <t>㉔</t>
  </si>
  <si>
    <t>C</t>
  </si>
  <si>
    <t>流山隼少年SC</t>
  </si>
  <si>
    <t>D</t>
  </si>
  <si>
    <t>松葉SC</t>
  </si>
  <si>
    <t>②</t>
  </si>
  <si>
    <t>⑬</t>
  </si>
  <si>
    <t>㉜</t>
  </si>
  <si>
    <t>㉟</t>
  </si>
  <si>
    <t>㉓</t>
  </si>
  <si>
    <t>㉖</t>
  </si>
  <si>
    <t>E</t>
  </si>
  <si>
    <t>新浜FC</t>
  </si>
  <si>
    <t>F</t>
  </si>
  <si>
    <t>流山翼少年SC
 エスペランサ</t>
  </si>
  <si>
    <t>⑤</t>
  </si>
  <si>
    <t>⑰</t>
  </si>
  <si>
    <t>㉑</t>
  </si>
  <si>
    <t>㉘</t>
  </si>
  <si>
    <t>㊱</t>
  </si>
  <si>
    <t>G</t>
  </si>
  <si>
    <t>国府台FC</t>
  </si>
  <si>
    <t>H</t>
  </si>
  <si>
    <t>習志野台FC
スポーツ少年団</t>
  </si>
  <si>
    <t>㉛</t>
  </si>
  <si>
    <t>⑪</t>
  </si>
  <si>
    <t>㉕</t>
  </si>
  <si>
    <t>㉝</t>
  </si>
  <si>
    <t>I</t>
  </si>
  <si>
    <t>習志野MSS・
香澄 G</t>
  </si>
  <si>
    <t>⑥</t>
  </si>
  <si>
    <t>⑯</t>
  </si>
  <si>
    <t>⑨</t>
  </si>
  <si>
    <t>⑧</t>
  </si>
  <si>
    <t>⑭</t>
  </si>
  <si>
    <t>⑦</t>
  </si>
  <si>
    <t>会場提供チーム連絡先</t>
  </si>
  <si>
    <t>節</t>
  </si>
  <si>
    <t>月日</t>
  </si>
  <si>
    <t>会場</t>
  </si>
  <si>
    <t>M№</t>
  </si>
  <si>
    <t>時間</t>
  </si>
  <si>
    <t>チーム名</t>
  </si>
  <si>
    <t>審判</t>
  </si>
  <si>
    <t>備　考</t>
  </si>
  <si>
    <t>葛飾小学校</t>
  </si>
  <si>
    <t>ｖｓ</t>
  </si>
  <si>
    <t>C,D</t>
  </si>
  <si>
    <t>開始時間１０：００</t>
  </si>
  <si>
    <t>千葉県船橋市印内1-2-1</t>
  </si>
  <si>
    <t>A,E</t>
  </si>
  <si>
    <t>開始時間１１：００</t>
  </si>
  <si>
    <t>責任者名・携帯電話</t>
  </si>
  <si>
    <t>B,C</t>
  </si>
  <si>
    <t>開始時間１２：００</t>
  </si>
  <si>
    <t>高橋　英之</t>
  </si>
  <si>
    <t>D,E</t>
  </si>
  <si>
    <t>開始時間１３：００</t>
  </si>
  <si>
    <t>090-2224-7264</t>
  </si>
  <si>
    <t>A,B</t>
  </si>
  <si>
    <t>開始時間１４：００</t>
  </si>
  <si>
    <t>習志野市立香澄小学校</t>
  </si>
  <si>
    <t>H,I</t>
  </si>
  <si>
    <t>習志野MSS・香澄 G</t>
  </si>
  <si>
    <t>千葉県習志野市香澄４丁目６−１</t>
  </si>
  <si>
    <t>F,G</t>
  </si>
  <si>
    <t>星野　悠太</t>
  </si>
  <si>
    <t>F,I</t>
  </si>
  <si>
    <t>090-4009-8348</t>
  </si>
  <si>
    <t>G,H</t>
  </si>
  <si>
    <t>開始時間１５：００</t>
  </si>
  <si>
    <t>茜浜サッカー場</t>
  </si>
  <si>
    <t>E,G</t>
  </si>
  <si>
    <t>千葉県習志野市茜浜1-3</t>
  </si>
  <si>
    <t>A,I</t>
  </si>
  <si>
    <t>C,E</t>
  </si>
  <si>
    <t>G,I</t>
  </si>
  <si>
    <t>A,C</t>
  </si>
  <si>
    <t>我孫子市ゆうゆう公園少年サッカー場</t>
  </si>
  <si>
    <t>F,H</t>
  </si>
  <si>
    <t>高野山SSS Red</t>
  </si>
  <si>
    <t>我孫子市古戸６９６（利根川河川敷）</t>
  </si>
  <si>
    <t>B,D</t>
  </si>
  <si>
    <t>薗田　剛</t>
  </si>
  <si>
    <t>B,H</t>
  </si>
  <si>
    <t>090-9381-0492</t>
  </si>
  <si>
    <t>D,F</t>
  </si>
  <si>
    <t>柏市立松葉第二小学校</t>
  </si>
  <si>
    <t>柏市松葉町2-16-16</t>
  </si>
  <si>
    <t>D,G</t>
  </si>
  <si>
    <t>富塚　潔</t>
  </si>
  <si>
    <t>A,F</t>
  </si>
  <si>
    <t>070-6664-8973</t>
  </si>
  <si>
    <t>流山スポーツフィールド</t>
  </si>
  <si>
    <t>C,H</t>
  </si>
  <si>
    <t>流山市下花輪337-1</t>
  </si>
  <si>
    <t>B,I</t>
  </si>
  <si>
    <t>E,H</t>
  </si>
  <si>
    <t>工藤　仁</t>
  </si>
  <si>
    <t>C,I</t>
  </si>
  <si>
    <t>090-2459-2466</t>
  </si>
  <si>
    <t>B,E</t>
  </si>
  <si>
    <t>船橋市立習志野台第二小学校</t>
  </si>
  <si>
    <t>D,H</t>
  </si>
  <si>
    <t>習志野台FCスポーツ少年団</t>
  </si>
  <si>
    <t>船橋市習志野台5-43-1</t>
  </si>
  <si>
    <t>A,G</t>
  </si>
  <si>
    <t>A,H</t>
  </si>
  <si>
    <t>清水　博和</t>
  </si>
  <si>
    <t>B,G</t>
  </si>
  <si>
    <t>090-2444-6232</t>
  </si>
  <si>
    <t>E,I</t>
  </si>
  <si>
    <t>C,F</t>
  </si>
  <si>
    <t>江戸川河川敷グランドサッカー場</t>
  </si>
  <si>
    <t>C,G</t>
  </si>
  <si>
    <t>流山翼少年SC エスペランサ</t>
  </si>
  <si>
    <t>〒270-0162 千葉県流山市木１４２５</t>
  </si>
  <si>
    <t>D,I</t>
  </si>
  <si>
    <t>B,F</t>
  </si>
  <si>
    <t>池森　英俊</t>
  </si>
  <si>
    <t>090-8940-4907</t>
  </si>
  <si>
    <t xml:space="preserve"> </t>
  </si>
  <si>
    <t>本部運営：新浜FC</t>
    <rPh sb="0" eb="2">
      <t>ホンブ</t>
    </rPh>
    <rPh sb="2" eb="4">
      <t>ウンエイ</t>
    </rPh>
    <rPh sb="5" eb="7">
      <t>ニイハマ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</si>
</sst>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9"/>
      <name val="HGP明朝E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S PGothic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MS PGothic"/>
      <family val="3"/>
      <charset val="128"/>
    </font>
    <font>
      <sz val="11"/>
      <name val="MS PMincho"/>
      <family val="1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4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0" fontId="8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9" fillId="0" borderId="20" xfId="0" applyFont="1" applyBorder="1" applyAlignment="1"/>
    <xf numFmtId="0" fontId="9" fillId="0" borderId="21" xfId="0" applyFont="1" applyBorder="1" applyAlignment="1"/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27" xfId="0" applyFont="1" applyBorder="1" applyAlignment="1">
      <alignment horizontal="center" vertical="center" wrapText="1" shrinkToFit="1"/>
    </xf>
    <xf numFmtId="0" fontId="9" fillId="0" borderId="28" xfId="0" applyFont="1" applyBorder="1" applyAlignment="1"/>
    <xf numFmtId="0" fontId="9" fillId="0" borderId="29" xfId="0" applyFont="1" applyBorder="1" applyAlignment="1"/>
    <xf numFmtId="0" fontId="9" fillId="0" borderId="30" xfId="0" applyFont="1" applyBorder="1" applyAlignment="1"/>
    <xf numFmtId="0" fontId="0" fillId="0" borderId="3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9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9" fillId="0" borderId="37" xfId="0" applyFont="1" applyBorder="1" applyAlignment="1"/>
    <xf numFmtId="0" fontId="9" fillId="0" borderId="38" xfId="0" applyFont="1" applyBorder="1" applyAlignment="1"/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shrinkToFit="1"/>
    </xf>
    <xf numFmtId="0" fontId="9" fillId="0" borderId="31" xfId="0" applyFont="1" applyBorder="1" applyAlignment="1"/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41" xfId="0" applyFont="1" applyBorder="1" applyAlignment="1"/>
    <xf numFmtId="0" fontId="9" fillId="0" borderId="0" xfId="0" applyFont="1" applyAlignment="1"/>
    <xf numFmtId="0" fontId="9" fillId="0" borderId="42" xfId="0" applyFont="1" applyBorder="1" applyAlignment="1"/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9" fillId="0" borderId="47" xfId="0" applyFont="1" applyBorder="1" applyAlignment="1"/>
    <xf numFmtId="0" fontId="9" fillId="0" borderId="45" xfId="0" applyFont="1" applyBorder="1" applyAlignment="1"/>
    <xf numFmtId="0" fontId="9" fillId="0" borderId="46" xfId="0" applyFont="1" applyBorder="1" applyAlignment="1"/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6" fontId="15" fillId="0" borderId="57" xfId="0" applyNumberFormat="1" applyFont="1" applyBorder="1" applyAlignment="1">
      <alignment vertical="center" shrinkToFit="1"/>
    </xf>
    <xf numFmtId="0" fontId="16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2" borderId="61" xfId="0" applyFont="1" applyFill="1" applyBorder="1" applyAlignment="1" applyProtection="1">
      <alignment horizontal="center" vertical="center"/>
      <protection locked="0"/>
    </xf>
    <xf numFmtId="0" fontId="15" fillId="2" borderId="62" xfId="0" applyFont="1" applyFill="1" applyBorder="1" applyAlignment="1" applyProtection="1">
      <alignment horizontal="center" vertical="center"/>
      <protection locked="0"/>
    </xf>
    <xf numFmtId="0" fontId="15" fillId="2" borderId="63" xfId="0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20" fontId="15" fillId="0" borderId="65" xfId="0" applyNumberFormat="1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5" fillId="2" borderId="68" xfId="0" applyFont="1" applyFill="1" applyBorder="1" applyAlignment="1" applyProtection="1">
      <alignment vertical="center" shrinkToFit="1"/>
      <protection locked="0"/>
    </xf>
    <xf numFmtId="0" fontId="15" fillId="0" borderId="69" xfId="0" applyFont="1" applyBorder="1" applyAlignment="1">
      <alignment horizontal="center" vertical="center" shrinkToFit="1"/>
    </xf>
    <xf numFmtId="0" fontId="15" fillId="2" borderId="70" xfId="0" applyFont="1" applyFill="1" applyBorder="1" applyAlignment="1" applyProtection="1">
      <alignment vertical="center" shrinkToFit="1"/>
      <protection locked="0"/>
    </xf>
    <xf numFmtId="0" fontId="15" fillId="2" borderId="64" xfId="0" applyFont="1" applyFill="1" applyBorder="1" applyAlignment="1" applyProtection="1">
      <alignment horizontal="center" vertical="center"/>
      <protection locked="0"/>
    </xf>
    <xf numFmtId="0" fontId="17" fillId="2" borderId="65" xfId="0" applyFont="1" applyFill="1" applyBorder="1" applyAlignment="1" applyProtection="1">
      <alignment horizontal="left" vertical="center"/>
      <protection locked="0"/>
    </xf>
    <xf numFmtId="0" fontId="7" fillId="2" borderId="66" xfId="0" applyFont="1" applyFill="1" applyBorder="1" applyAlignment="1" applyProtection="1">
      <alignment horizontal="left" vertical="center"/>
      <protection locked="0"/>
    </xf>
    <xf numFmtId="0" fontId="7" fillId="2" borderId="71" xfId="0" applyFont="1" applyFill="1" applyBorder="1" applyAlignment="1" applyProtection="1">
      <alignment horizontal="left" vertical="center"/>
      <protection locked="0"/>
    </xf>
    <xf numFmtId="56" fontId="15" fillId="2" borderId="27" xfId="0" applyNumberFormat="1" applyFont="1" applyFill="1" applyBorder="1" applyAlignment="1" applyProtection="1">
      <alignment vertical="center" shrinkToFit="1"/>
      <protection locked="0"/>
    </xf>
    <xf numFmtId="0" fontId="15" fillId="0" borderId="72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5" fillId="2" borderId="74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15" fillId="0" borderId="76" xfId="0" applyFont="1" applyBorder="1" applyAlignment="1">
      <alignment horizontal="center" vertical="center"/>
    </xf>
    <xf numFmtId="20" fontId="15" fillId="0" borderId="77" xfId="0" applyNumberFormat="1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15" fillId="2" borderId="80" xfId="0" applyFont="1" applyFill="1" applyBorder="1" applyAlignment="1" applyProtection="1">
      <alignment vertical="center" shrinkToFit="1"/>
      <protection locked="0"/>
    </xf>
    <xf numFmtId="0" fontId="15" fillId="0" borderId="81" xfId="0" applyFont="1" applyBorder="1" applyAlignment="1">
      <alignment horizontal="center" vertical="center" shrinkToFit="1"/>
    </xf>
    <xf numFmtId="0" fontId="15" fillId="2" borderId="82" xfId="0" applyFont="1" applyFill="1" applyBorder="1" applyAlignment="1" applyProtection="1">
      <alignment vertical="center" shrinkToFit="1"/>
      <protection locked="0"/>
    </xf>
    <xf numFmtId="0" fontId="15" fillId="2" borderId="76" xfId="0" applyFont="1" applyFill="1" applyBorder="1" applyAlignment="1" applyProtection="1">
      <alignment horizontal="center" vertical="center"/>
      <protection locked="0"/>
    </xf>
    <xf numFmtId="0" fontId="17" fillId="2" borderId="77" xfId="0" applyFont="1" applyFill="1" applyBorder="1" applyAlignment="1" applyProtection="1">
      <alignment horizontal="left" vertical="center"/>
      <protection locked="0"/>
    </xf>
    <xf numFmtId="0" fontId="7" fillId="2" borderId="78" xfId="0" applyFont="1" applyFill="1" applyBorder="1" applyAlignment="1" applyProtection="1">
      <alignment horizontal="left" vertical="center"/>
      <protection locked="0"/>
    </xf>
    <xf numFmtId="0" fontId="7" fillId="2" borderId="83" xfId="0" applyFont="1" applyFill="1" applyBorder="1" applyAlignment="1" applyProtection="1">
      <alignment horizontal="left" vertical="center"/>
      <protection locked="0"/>
    </xf>
    <xf numFmtId="0" fontId="15" fillId="0" borderId="27" xfId="0" applyFont="1" applyBorder="1" applyAlignment="1">
      <alignment vertical="center" shrinkToFit="1"/>
    </xf>
    <xf numFmtId="0" fontId="15" fillId="2" borderId="27" xfId="0" applyFont="1" applyFill="1" applyBorder="1" applyAlignment="1" applyProtection="1">
      <alignment vertical="center" shrinkToFit="1"/>
      <protection locked="0"/>
    </xf>
    <xf numFmtId="20" fontId="15" fillId="0" borderId="84" xfId="0" applyNumberFormat="1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2" borderId="86" xfId="0" applyFont="1" applyFill="1" applyBorder="1" applyAlignment="1" applyProtection="1">
      <alignment horizontal="center" vertical="center"/>
      <protection locked="0"/>
    </xf>
    <xf numFmtId="0" fontId="15" fillId="2" borderId="87" xfId="0" applyFont="1" applyFill="1" applyBorder="1" applyAlignment="1" applyProtection="1">
      <alignment horizontal="center" vertical="center"/>
      <protection locked="0"/>
    </xf>
    <xf numFmtId="0" fontId="15" fillId="2" borderId="88" xfId="0" applyFont="1" applyFill="1" applyBorder="1" applyAlignment="1" applyProtection="1">
      <alignment horizontal="center" vertical="center"/>
      <protection locked="0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15" fillId="2" borderId="94" xfId="0" applyFont="1" applyFill="1" applyBorder="1" applyAlignment="1" applyProtection="1">
      <alignment vertical="center" shrinkToFit="1"/>
      <protection locked="0"/>
    </xf>
    <xf numFmtId="0" fontId="15" fillId="0" borderId="95" xfId="0" applyFont="1" applyBorder="1" applyAlignment="1">
      <alignment horizontal="center" vertical="center" shrinkToFit="1"/>
    </xf>
    <xf numFmtId="0" fontId="15" fillId="2" borderId="96" xfId="0" applyFont="1" applyFill="1" applyBorder="1" applyAlignment="1" applyProtection="1">
      <alignment vertical="center" shrinkToFit="1"/>
      <protection locked="0"/>
    </xf>
    <xf numFmtId="0" fontId="15" fillId="2" borderId="89" xfId="0" applyFont="1" applyFill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center" vertical="center"/>
      <protection locked="0"/>
    </xf>
    <xf numFmtId="0" fontId="17" fillId="2" borderId="62" xfId="0" applyFont="1" applyFill="1" applyBorder="1" applyAlignment="1" applyProtection="1">
      <alignment horizontal="center" vertical="center"/>
      <protection locked="0"/>
    </xf>
    <xf numFmtId="0" fontId="17" fillId="2" borderId="63" xfId="0" applyFont="1" applyFill="1" applyBorder="1" applyAlignment="1" applyProtection="1">
      <alignment horizontal="center" vertical="center"/>
      <protection locked="0"/>
    </xf>
    <xf numFmtId="0" fontId="17" fillId="2" borderId="7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15" fillId="0" borderId="80" xfId="0" applyFont="1" applyBorder="1" applyAlignment="1">
      <alignment vertical="center" shrinkToFit="1"/>
    </xf>
    <xf numFmtId="0" fontId="15" fillId="0" borderId="82" xfId="0" applyFont="1" applyBorder="1" applyAlignment="1">
      <alignment vertical="center" shrinkToFit="1"/>
    </xf>
    <xf numFmtId="0" fontId="15" fillId="2" borderId="77" xfId="0" applyFont="1" applyFill="1" applyBorder="1" applyAlignment="1" applyProtection="1">
      <alignment horizontal="left" vertical="center"/>
      <protection locked="0"/>
    </xf>
    <xf numFmtId="0" fontId="0" fillId="2" borderId="78" xfId="0" applyFill="1" applyBorder="1" applyAlignment="1" applyProtection="1">
      <alignment horizontal="left" vertical="center"/>
      <protection locked="0"/>
    </xf>
    <xf numFmtId="0" fontId="0" fillId="2" borderId="83" xfId="0" applyFill="1" applyBorder="1" applyAlignment="1" applyProtection="1">
      <alignment horizontal="left" vertical="center"/>
      <protection locked="0"/>
    </xf>
    <xf numFmtId="0" fontId="15" fillId="3" borderId="27" xfId="0" quotePrefix="1" applyFont="1" applyFill="1" applyBorder="1" applyAlignment="1" applyProtection="1">
      <alignment vertical="center" shrinkToFit="1"/>
      <protection locked="0"/>
    </xf>
    <xf numFmtId="0" fontId="15" fillId="0" borderId="98" xfId="0" applyFont="1" applyBorder="1" applyAlignment="1">
      <alignment horizontal="center" vertical="center" shrinkToFit="1"/>
    </xf>
    <xf numFmtId="0" fontId="15" fillId="0" borderId="99" xfId="0" applyFont="1" applyBorder="1" applyAlignment="1">
      <alignment horizontal="center" vertical="center" shrinkToFit="1"/>
    </xf>
    <xf numFmtId="0" fontId="15" fillId="0" borderId="100" xfId="0" applyFont="1" applyBorder="1" applyAlignment="1">
      <alignment horizontal="center" vertical="center"/>
    </xf>
    <xf numFmtId="0" fontId="15" fillId="2" borderId="100" xfId="0" applyFont="1" applyFill="1" applyBorder="1" applyAlignment="1" applyProtection="1">
      <alignment horizontal="center" vertical="center"/>
      <protection locked="0"/>
    </xf>
    <xf numFmtId="0" fontId="15" fillId="2" borderId="91" xfId="0" applyFont="1" applyFill="1" applyBorder="1" applyAlignment="1" applyProtection="1">
      <alignment horizontal="left" vertical="center"/>
      <protection locked="0"/>
    </xf>
    <xf numFmtId="0" fontId="0" fillId="2" borderId="92" xfId="0" applyFill="1" applyBorder="1" applyAlignment="1" applyProtection="1">
      <alignment horizontal="left" vertical="center"/>
      <protection locked="0"/>
    </xf>
    <xf numFmtId="0" fontId="0" fillId="2" borderId="97" xfId="0" applyFill="1" applyBorder="1" applyAlignment="1" applyProtection="1">
      <alignment horizontal="left" vertical="center"/>
      <protection locked="0"/>
    </xf>
    <xf numFmtId="0" fontId="15" fillId="2" borderId="65" xfId="0" applyFont="1" applyFill="1" applyBorder="1" applyAlignment="1" applyProtection="1">
      <alignment horizontal="left" vertical="center"/>
      <protection locked="0"/>
    </xf>
    <xf numFmtId="0" fontId="0" fillId="2" borderId="66" xfId="0" applyFill="1" applyBorder="1" applyAlignment="1" applyProtection="1">
      <alignment horizontal="left" vertical="center"/>
      <protection locked="0"/>
    </xf>
    <xf numFmtId="0" fontId="0" fillId="2" borderId="71" xfId="0" applyFill="1" applyBorder="1" applyAlignment="1" applyProtection="1">
      <alignment horizontal="left" vertical="center"/>
      <protection locked="0"/>
    </xf>
    <xf numFmtId="0" fontId="15" fillId="0" borderId="94" xfId="0" applyFont="1" applyBorder="1" applyAlignment="1">
      <alignment vertical="center" shrinkToFit="1"/>
    </xf>
    <xf numFmtId="0" fontId="15" fillId="0" borderId="96" xfId="0" applyFont="1" applyBorder="1" applyAlignment="1">
      <alignment vertical="center" shrinkToFit="1"/>
    </xf>
    <xf numFmtId="20" fontId="15" fillId="0" borderId="79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8" xfId="0" applyFont="1" applyBorder="1" applyAlignment="1">
      <alignment vertical="center" shrinkToFit="1"/>
    </xf>
    <xf numFmtId="0" fontId="15" fillId="0" borderId="70" xfId="0" applyFont="1" applyBorder="1" applyAlignment="1">
      <alignment vertical="center" shrinkToFit="1"/>
    </xf>
    <xf numFmtId="0" fontId="15" fillId="0" borderId="65" xfId="0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56" fontId="15" fillId="0" borderId="27" xfId="0" applyNumberFormat="1" applyFont="1" applyBorder="1" applyAlignment="1">
      <alignment vertical="center" shrinkToFit="1"/>
    </xf>
    <xf numFmtId="0" fontId="15" fillId="0" borderId="7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7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15" fillId="0" borderId="101" xfId="0" applyFont="1" applyBorder="1" applyAlignment="1">
      <alignment vertical="center" shrinkToFit="1"/>
    </xf>
    <xf numFmtId="0" fontId="16" fillId="0" borderId="10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 shrinkToFit="1"/>
    </xf>
    <xf numFmtId="0" fontId="15" fillId="0" borderId="104" xfId="0" applyFont="1" applyBorder="1" applyAlignment="1">
      <alignment horizontal="center" vertical="center" shrinkToFit="1"/>
    </xf>
    <xf numFmtId="0" fontId="15" fillId="0" borderId="10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20" fontId="15" fillId="0" borderId="108" xfId="0" applyNumberFormat="1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15" fillId="0" borderId="111" xfId="0" applyFont="1" applyBorder="1" applyAlignment="1">
      <alignment vertical="center" shrinkToFit="1"/>
    </xf>
    <xf numFmtId="0" fontId="15" fillId="0" borderId="112" xfId="0" applyFont="1" applyBorder="1" applyAlignment="1">
      <alignment horizontal="center" vertical="center" shrinkToFit="1"/>
    </xf>
    <xf numFmtId="0" fontId="15" fillId="0" borderId="113" xfId="0" applyFont="1" applyBorder="1" applyAlignment="1">
      <alignment vertical="center" shrinkToFit="1"/>
    </xf>
    <xf numFmtId="0" fontId="15" fillId="0" borderId="108" xfId="0" applyFont="1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 shrinkToFit="1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shrinkToFit="1"/>
    </xf>
    <xf numFmtId="0" fontId="9" fillId="4" borderId="37" xfId="0" applyFont="1" applyFill="1" applyBorder="1" applyAlignment="1"/>
    <xf numFmtId="0" fontId="9" fillId="4" borderId="38" xfId="0" applyFont="1" applyFill="1" applyBorder="1" applyAlignment="1"/>
    <xf numFmtId="0" fontId="10" fillId="4" borderId="39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shrinkToFit="1"/>
    </xf>
    <xf numFmtId="0" fontId="10" fillId="4" borderId="38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>
      <alignment horizontal="center" vertical="center" wrapText="1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9" fillId="4" borderId="31" xfId="0" applyFont="1" applyFill="1" applyBorder="1" applyAlignment="1"/>
    <xf numFmtId="0" fontId="9" fillId="4" borderId="29" xfId="0" applyFont="1" applyFill="1" applyBorder="1" applyAlignment="1"/>
    <xf numFmtId="0" fontId="9" fillId="4" borderId="30" xfId="0" applyFont="1" applyFill="1" applyBorder="1" applyAlignment="1"/>
    <xf numFmtId="0" fontId="0" fillId="4" borderId="32" xfId="0" applyFill="1" applyBorder="1" applyAlignment="1">
      <alignment horizontal="center" vertical="center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15" fillId="4" borderId="77" xfId="0" applyFont="1" applyFill="1" applyBorder="1" applyAlignment="1">
      <alignment horizontal="center" vertical="center" shrinkToFit="1"/>
    </xf>
    <xf numFmtId="0" fontId="15" fillId="4" borderId="78" xfId="0" applyFont="1" applyFill="1" applyBorder="1" applyAlignment="1">
      <alignment horizontal="center" vertical="center" shrinkToFit="1"/>
    </xf>
    <xf numFmtId="0" fontId="0" fillId="4" borderId="78" xfId="0" applyFill="1" applyBorder="1" applyAlignment="1">
      <alignment horizontal="center" vertical="center" shrinkToFit="1"/>
    </xf>
    <xf numFmtId="0" fontId="0" fillId="4" borderId="79" xfId="0" applyFill="1" applyBorder="1" applyAlignment="1">
      <alignment horizontal="center" vertical="center" shrinkToFit="1"/>
    </xf>
    <xf numFmtId="0" fontId="15" fillId="4" borderId="80" xfId="0" applyFont="1" applyFill="1" applyBorder="1" applyAlignment="1" applyProtection="1">
      <alignment vertical="center" shrinkToFit="1"/>
      <protection locked="0"/>
    </xf>
    <xf numFmtId="0" fontId="15" fillId="4" borderId="81" xfId="0" applyFont="1" applyFill="1" applyBorder="1" applyAlignment="1">
      <alignment horizontal="center" vertical="center" shrinkToFit="1"/>
    </xf>
    <xf numFmtId="0" fontId="15" fillId="4" borderId="82" xfId="0" applyFont="1" applyFill="1" applyBorder="1" applyAlignment="1" applyProtection="1">
      <alignment vertical="center" shrinkToFit="1"/>
      <protection locked="0"/>
    </xf>
    <xf numFmtId="0" fontId="17" fillId="4" borderId="77" xfId="0" applyFont="1" applyFill="1" applyBorder="1" applyAlignment="1" applyProtection="1">
      <alignment horizontal="left" vertical="center"/>
      <protection locked="0"/>
    </xf>
    <xf numFmtId="0" fontId="7" fillId="4" borderId="78" xfId="0" applyFont="1" applyFill="1" applyBorder="1" applyAlignment="1" applyProtection="1">
      <alignment horizontal="left" vertical="center"/>
      <protection locked="0"/>
    </xf>
    <xf numFmtId="0" fontId="7" fillId="4" borderId="83" xfId="0" applyFont="1" applyFill="1" applyBorder="1" applyAlignment="1" applyProtection="1">
      <alignment horizontal="left" vertical="center"/>
      <protection locked="0"/>
    </xf>
    <xf numFmtId="0" fontId="15" fillId="4" borderId="91" xfId="0" applyFont="1" applyFill="1" applyBorder="1" applyAlignment="1">
      <alignment horizontal="center" vertical="center" shrinkToFit="1"/>
    </xf>
    <xf numFmtId="0" fontId="15" fillId="4" borderId="92" xfId="0" applyFont="1" applyFill="1" applyBorder="1" applyAlignment="1">
      <alignment horizontal="center" vertical="center" shrinkToFit="1"/>
    </xf>
    <xf numFmtId="0" fontId="0" fillId="4" borderId="92" xfId="0" applyFill="1" applyBorder="1" applyAlignment="1">
      <alignment horizontal="center" vertical="center" shrinkToFit="1"/>
    </xf>
    <xf numFmtId="0" fontId="0" fillId="4" borderId="93" xfId="0" applyFill="1" applyBorder="1" applyAlignment="1">
      <alignment horizontal="center" vertical="center" shrinkToFit="1"/>
    </xf>
    <xf numFmtId="0" fontId="15" fillId="4" borderId="94" xfId="0" applyFont="1" applyFill="1" applyBorder="1" applyAlignment="1" applyProtection="1">
      <alignment vertical="center" shrinkToFit="1"/>
      <protection locked="0"/>
    </xf>
    <xf numFmtId="0" fontId="15" fillId="4" borderId="95" xfId="0" applyFont="1" applyFill="1" applyBorder="1" applyAlignment="1">
      <alignment horizontal="center" vertical="center" shrinkToFit="1"/>
    </xf>
    <xf numFmtId="0" fontId="15" fillId="4" borderId="96" xfId="0" applyFont="1" applyFill="1" applyBorder="1" applyAlignment="1" applyProtection="1">
      <alignment vertical="center" shrinkToFit="1"/>
      <protection locked="0"/>
    </xf>
    <xf numFmtId="0" fontId="17" fillId="4" borderId="91" xfId="0" applyFont="1" applyFill="1" applyBorder="1" applyAlignment="1" applyProtection="1">
      <alignment horizontal="left" vertical="center"/>
      <protection locked="0"/>
    </xf>
    <xf numFmtId="0" fontId="7" fillId="4" borderId="92" xfId="0" applyFont="1" applyFill="1" applyBorder="1" applyAlignment="1" applyProtection="1">
      <alignment horizontal="left" vertical="center"/>
      <protection locked="0"/>
    </xf>
    <xf numFmtId="0" fontId="7" fillId="4" borderId="97" xfId="0" applyFont="1" applyFill="1" applyBorder="1" applyAlignment="1" applyProtection="1">
      <alignment horizontal="left" vertical="center"/>
      <protection locked="0"/>
    </xf>
    <xf numFmtId="0" fontId="15" fillId="4" borderId="61" xfId="0" applyFont="1" applyFill="1" applyBorder="1" applyAlignment="1" applyProtection="1">
      <alignment horizontal="center" vertical="center"/>
      <protection locked="0"/>
    </xf>
    <xf numFmtId="0" fontId="15" fillId="4" borderId="62" xfId="0" applyFont="1" applyFill="1" applyBorder="1" applyAlignment="1" applyProtection="1">
      <alignment horizontal="center" vertical="center"/>
      <protection locked="0"/>
    </xf>
    <xf numFmtId="0" fontId="15" fillId="4" borderId="63" xfId="0" applyFont="1" applyFill="1" applyBorder="1" applyAlignment="1" applyProtection="1">
      <alignment horizontal="center" vertical="center"/>
      <protection locked="0"/>
    </xf>
    <xf numFmtId="0" fontId="15" fillId="4" borderId="74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75" xfId="0" applyFill="1" applyBorder="1" applyAlignment="1" applyProtection="1">
      <alignment horizontal="center" vertical="center"/>
      <protection locked="0"/>
    </xf>
    <xf numFmtId="0" fontId="15" fillId="4" borderId="86" xfId="0" applyFont="1" applyFill="1" applyBorder="1" applyAlignment="1" applyProtection="1">
      <alignment horizontal="center" vertical="center"/>
      <protection locked="0"/>
    </xf>
    <xf numFmtId="0" fontId="15" fillId="4" borderId="87" xfId="0" applyFont="1" applyFill="1" applyBorder="1" applyAlignment="1" applyProtection="1">
      <alignment horizontal="center" vertical="center"/>
      <protection locked="0"/>
    </xf>
    <xf numFmtId="0" fontId="15" fillId="4" borderId="88" xfId="0" applyFont="1" applyFill="1" applyBorder="1" applyAlignment="1" applyProtection="1">
      <alignment horizontal="center" vertical="center"/>
      <protection locked="0"/>
    </xf>
    <xf numFmtId="0" fontId="15" fillId="4" borderId="76" xfId="0" applyFont="1" applyFill="1" applyBorder="1" applyAlignment="1">
      <alignment horizontal="center" vertical="center"/>
    </xf>
    <xf numFmtId="0" fontId="15" fillId="4" borderId="89" xfId="0" applyFont="1" applyFill="1" applyBorder="1" applyAlignment="1">
      <alignment horizontal="center" vertical="center"/>
    </xf>
    <xf numFmtId="0" fontId="15" fillId="4" borderId="76" xfId="0" applyFont="1" applyFill="1" applyBorder="1" applyAlignment="1" applyProtection="1">
      <alignment horizontal="center" vertical="center"/>
      <protection locked="0"/>
    </xf>
    <xf numFmtId="20" fontId="15" fillId="4" borderId="77" xfId="0" applyNumberFormat="1" applyFont="1" applyFill="1" applyBorder="1" applyAlignment="1">
      <alignment horizontal="center" vertical="center"/>
    </xf>
    <xf numFmtId="0" fontId="15" fillId="4" borderId="78" xfId="0" applyFont="1" applyFill="1" applyBorder="1" applyAlignment="1">
      <alignment horizontal="center" vertical="center"/>
    </xf>
    <xf numFmtId="20" fontId="15" fillId="4" borderId="84" xfId="0" applyNumberFormat="1" applyFont="1" applyFill="1" applyBorder="1" applyAlignment="1">
      <alignment horizontal="center" vertical="center"/>
    </xf>
    <xf numFmtId="0" fontId="15" fillId="4" borderId="85" xfId="0" applyFont="1" applyFill="1" applyBorder="1" applyAlignment="1">
      <alignment horizontal="center" vertical="center"/>
    </xf>
    <xf numFmtId="0" fontId="15" fillId="4" borderId="64" xfId="0" applyFont="1" applyFill="1" applyBorder="1" applyAlignment="1" applyProtection="1">
      <alignment horizontal="center" vertical="center"/>
      <protection locked="0"/>
    </xf>
    <xf numFmtId="0" fontId="15" fillId="4" borderId="64" xfId="0" applyFont="1" applyFill="1" applyBorder="1" applyAlignment="1">
      <alignment horizontal="center" vertical="center"/>
    </xf>
    <xf numFmtId="20" fontId="15" fillId="4" borderId="65" xfId="0" applyNumberFormat="1" applyFont="1" applyFill="1" applyBorder="1" applyAlignment="1">
      <alignment horizontal="center" vertical="center"/>
    </xf>
    <xf numFmtId="0" fontId="15" fillId="4" borderId="66" xfId="0" applyFont="1" applyFill="1" applyBorder="1" applyAlignment="1">
      <alignment horizontal="center" vertical="center"/>
    </xf>
    <xf numFmtId="0" fontId="15" fillId="4" borderId="65" xfId="0" applyFont="1" applyFill="1" applyBorder="1" applyAlignment="1">
      <alignment horizontal="center" vertical="center" shrinkToFit="1"/>
    </xf>
    <xf numFmtId="0" fontId="15" fillId="4" borderId="66" xfId="0" applyFont="1" applyFill="1" applyBorder="1" applyAlignment="1">
      <alignment horizontal="center" vertical="center" shrinkToFit="1"/>
    </xf>
    <xf numFmtId="0" fontId="0" fillId="4" borderId="66" xfId="0" applyFill="1" applyBorder="1" applyAlignment="1">
      <alignment horizontal="center" vertical="center" shrinkToFit="1"/>
    </xf>
    <xf numFmtId="0" fontId="0" fillId="4" borderId="67" xfId="0" applyFill="1" applyBorder="1" applyAlignment="1">
      <alignment horizontal="center" vertical="center" shrinkToFit="1"/>
    </xf>
    <xf numFmtId="0" fontId="15" fillId="4" borderId="68" xfId="0" applyFont="1" applyFill="1" applyBorder="1" applyAlignment="1" applyProtection="1">
      <alignment vertical="center" shrinkToFit="1"/>
      <protection locked="0"/>
    </xf>
    <xf numFmtId="0" fontId="15" fillId="4" borderId="69" xfId="0" applyFont="1" applyFill="1" applyBorder="1" applyAlignment="1">
      <alignment horizontal="center" vertical="center" shrinkToFit="1"/>
    </xf>
    <xf numFmtId="0" fontId="15" fillId="4" borderId="70" xfId="0" applyFont="1" applyFill="1" applyBorder="1" applyAlignment="1" applyProtection="1">
      <alignment vertical="center" shrinkToFit="1"/>
      <protection locked="0"/>
    </xf>
    <xf numFmtId="0" fontId="15" fillId="4" borderId="100" xfId="0" applyFont="1" applyFill="1" applyBorder="1" applyAlignment="1" applyProtection="1">
      <alignment horizontal="center" vertical="center"/>
      <protection locked="0"/>
    </xf>
    <xf numFmtId="0" fontId="15" fillId="4" borderId="65" xfId="0" applyFont="1" applyFill="1" applyBorder="1" applyAlignment="1" applyProtection="1">
      <alignment horizontal="left" vertical="center"/>
      <protection locked="0"/>
    </xf>
    <xf numFmtId="0" fontId="0" fillId="4" borderId="66" xfId="0" applyFill="1" applyBorder="1" applyAlignment="1" applyProtection="1">
      <alignment horizontal="left" vertical="center"/>
      <protection locked="0"/>
    </xf>
    <xf numFmtId="0" fontId="0" fillId="4" borderId="71" xfId="0" applyFill="1" applyBorder="1" applyAlignment="1" applyProtection="1">
      <alignment horizontal="left" vertical="center"/>
      <protection locked="0"/>
    </xf>
    <xf numFmtId="0" fontId="15" fillId="4" borderId="77" xfId="0" applyFont="1" applyFill="1" applyBorder="1" applyAlignment="1" applyProtection="1">
      <alignment horizontal="left" vertical="center"/>
      <protection locked="0"/>
    </xf>
    <xf numFmtId="0" fontId="0" fillId="4" borderId="78" xfId="0" applyFill="1" applyBorder="1" applyAlignment="1" applyProtection="1">
      <alignment horizontal="left" vertical="center"/>
      <protection locked="0"/>
    </xf>
    <xf numFmtId="0" fontId="0" fillId="4" borderId="83" xfId="0" applyFill="1" applyBorder="1" applyAlignment="1" applyProtection="1">
      <alignment horizontal="left" vertical="center"/>
      <protection locked="0"/>
    </xf>
    <xf numFmtId="0" fontId="18" fillId="5" borderId="74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0" fontId="19" fillId="5" borderId="7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FAA4-2C38-42CB-8DAE-10ED45CD3F5C}">
  <dimension ref="A1:AN74"/>
  <sheetViews>
    <sheetView tabSelected="1" topLeftCell="A23" zoomScale="90" zoomScaleNormal="90" workbookViewId="0">
      <selection activeCell="N65" sqref="N65:O65"/>
    </sheetView>
  </sheetViews>
  <sheetFormatPr defaultColWidth="8.09765625" defaultRowHeight="18"/>
  <cols>
    <col min="1" max="1" width="16.19921875" customWidth="1"/>
    <col min="2" max="31" width="4.19921875" customWidth="1"/>
    <col min="32" max="36" width="5.09765625" customWidth="1"/>
    <col min="38" max="38" width="2.8984375" bestFit="1" customWidth="1"/>
    <col min="39" max="39" width="18.69921875" customWidth="1"/>
    <col min="257" max="257" width="16.19921875" customWidth="1"/>
    <col min="258" max="287" width="4.19921875" customWidth="1"/>
    <col min="288" max="292" width="5.09765625" customWidth="1"/>
    <col min="294" max="294" width="2.8984375" bestFit="1" customWidth="1"/>
    <col min="295" max="295" width="18.69921875" customWidth="1"/>
    <col min="513" max="513" width="16.19921875" customWidth="1"/>
    <col min="514" max="543" width="4.19921875" customWidth="1"/>
    <col min="544" max="548" width="5.09765625" customWidth="1"/>
    <col min="550" max="550" width="2.8984375" bestFit="1" customWidth="1"/>
    <col min="551" max="551" width="18.69921875" customWidth="1"/>
    <col min="769" max="769" width="16.19921875" customWidth="1"/>
    <col min="770" max="799" width="4.19921875" customWidth="1"/>
    <col min="800" max="804" width="5.09765625" customWidth="1"/>
    <col min="806" max="806" width="2.8984375" bestFit="1" customWidth="1"/>
    <col min="807" max="807" width="18.69921875" customWidth="1"/>
    <col min="1025" max="1025" width="16.19921875" customWidth="1"/>
    <col min="1026" max="1055" width="4.19921875" customWidth="1"/>
    <col min="1056" max="1060" width="5.09765625" customWidth="1"/>
    <col min="1062" max="1062" width="2.8984375" bestFit="1" customWidth="1"/>
    <col min="1063" max="1063" width="18.69921875" customWidth="1"/>
    <col min="1281" max="1281" width="16.19921875" customWidth="1"/>
    <col min="1282" max="1311" width="4.19921875" customWidth="1"/>
    <col min="1312" max="1316" width="5.09765625" customWidth="1"/>
    <col min="1318" max="1318" width="2.8984375" bestFit="1" customWidth="1"/>
    <col min="1319" max="1319" width="18.69921875" customWidth="1"/>
    <col min="1537" max="1537" width="16.19921875" customWidth="1"/>
    <col min="1538" max="1567" width="4.19921875" customWidth="1"/>
    <col min="1568" max="1572" width="5.09765625" customWidth="1"/>
    <col min="1574" max="1574" width="2.8984375" bestFit="1" customWidth="1"/>
    <col min="1575" max="1575" width="18.69921875" customWidth="1"/>
    <col min="1793" max="1793" width="16.19921875" customWidth="1"/>
    <col min="1794" max="1823" width="4.19921875" customWidth="1"/>
    <col min="1824" max="1828" width="5.09765625" customWidth="1"/>
    <col min="1830" max="1830" width="2.8984375" bestFit="1" customWidth="1"/>
    <col min="1831" max="1831" width="18.69921875" customWidth="1"/>
    <col min="2049" max="2049" width="16.19921875" customWidth="1"/>
    <col min="2050" max="2079" width="4.19921875" customWidth="1"/>
    <col min="2080" max="2084" width="5.09765625" customWidth="1"/>
    <col min="2086" max="2086" width="2.8984375" bestFit="1" customWidth="1"/>
    <col min="2087" max="2087" width="18.69921875" customWidth="1"/>
    <col min="2305" max="2305" width="16.19921875" customWidth="1"/>
    <col min="2306" max="2335" width="4.19921875" customWidth="1"/>
    <col min="2336" max="2340" width="5.09765625" customWidth="1"/>
    <col min="2342" max="2342" width="2.8984375" bestFit="1" customWidth="1"/>
    <col min="2343" max="2343" width="18.69921875" customWidth="1"/>
    <col min="2561" max="2561" width="16.19921875" customWidth="1"/>
    <col min="2562" max="2591" width="4.19921875" customWidth="1"/>
    <col min="2592" max="2596" width="5.09765625" customWidth="1"/>
    <col min="2598" max="2598" width="2.8984375" bestFit="1" customWidth="1"/>
    <col min="2599" max="2599" width="18.69921875" customWidth="1"/>
    <col min="2817" max="2817" width="16.19921875" customWidth="1"/>
    <col min="2818" max="2847" width="4.19921875" customWidth="1"/>
    <col min="2848" max="2852" width="5.09765625" customWidth="1"/>
    <col min="2854" max="2854" width="2.8984375" bestFit="1" customWidth="1"/>
    <col min="2855" max="2855" width="18.69921875" customWidth="1"/>
    <col min="3073" max="3073" width="16.19921875" customWidth="1"/>
    <col min="3074" max="3103" width="4.19921875" customWidth="1"/>
    <col min="3104" max="3108" width="5.09765625" customWidth="1"/>
    <col min="3110" max="3110" width="2.8984375" bestFit="1" customWidth="1"/>
    <col min="3111" max="3111" width="18.69921875" customWidth="1"/>
    <col min="3329" max="3329" width="16.19921875" customWidth="1"/>
    <col min="3330" max="3359" width="4.19921875" customWidth="1"/>
    <col min="3360" max="3364" width="5.09765625" customWidth="1"/>
    <col min="3366" max="3366" width="2.8984375" bestFit="1" customWidth="1"/>
    <col min="3367" max="3367" width="18.69921875" customWidth="1"/>
    <col min="3585" max="3585" width="16.19921875" customWidth="1"/>
    <col min="3586" max="3615" width="4.19921875" customWidth="1"/>
    <col min="3616" max="3620" width="5.09765625" customWidth="1"/>
    <col min="3622" max="3622" width="2.8984375" bestFit="1" customWidth="1"/>
    <col min="3623" max="3623" width="18.69921875" customWidth="1"/>
    <col min="3841" max="3841" width="16.19921875" customWidth="1"/>
    <col min="3842" max="3871" width="4.19921875" customWidth="1"/>
    <col min="3872" max="3876" width="5.09765625" customWidth="1"/>
    <col min="3878" max="3878" width="2.8984375" bestFit="1" customWidth="1"/>
    <col min="3879" max="3879" width="18.69921875" customWidth="1"/>
    <col min="4097" max="4097" width="16.19921875" customWidth="1"/>
    <col min="4098" max="4127" width="4.19921875" customWidth="1"/>
    <col min="4128" max="4132" width="5.09765625" customWidth="1"/>
    <col min="4134" max="4134" width="2.8984375" bestFit="1" customWidth="1"/>
    <col min="4135" max="4135" width="18.69921875" customWidth="1"/>
    <col min="4353" max="4353" width="16.19921875" customWidth="1"/>
    <col min="4354" max="4383" width="4.19921875" customWidth="1"/>
    <col min="4384" max="4388" width="5.09765625" customWidth="1"/>
    <col min="4390" max="4390" width="2.8984375" bestFit="1" customWidth="1"/>
    <col min="4391" max="4391" width="18.69921875" customWidth="1"/>
    <col min="4609" max="4609" width="16.19921875" customWidth="1"/>
    <col min="4610" max="4639" width="4.19921875" customWidth="1"/>
    <col min="4640" max="4644" width="5.09765625" customWidth="1"/>
    <col min="4646" max="4646" width="2.8984375" bestFit="1" customWidth="1"/>
    <col min="4647" max="4647" width="18.69921875" customWidth="1"/>
    <col min="4865" max="4865" width="16.19921875" customWidth="1"/>
    <col min="4866" max="4895" width="4.19921875" customWidth="1"/>
    <col min="4896" max="4900" width="5.09765625" customWidth="1"/>
    <col min="4902" max="4902" width="2.8984375" bestFit="1" customWidth="1"/>
    <col min="4903" max="4903" width="18.69921875" customWidth="1"/>
    <col min="5121" max="5121" width="16.19921875" customWidth="1"/>
    <col min="5122" max="5151" width="4.19921875" customWidth="1"/>
    <col min="5152" max="5156" width="5.09765625" customWidth="1"/>
    <col min="5158" max="5158" width="2.8984375" bestFit="1" customWidth="1"/>
    <col min="5159" max="5159" width="18.69921875" customWidth="1"/>
    <col min="5377" max="5377" width="16.19921875" customWidth="1"/>
    <col min="5378" max="5407" width="4.19921875" customWidth="1"/>
    <col min="5408" max="5412" width="5.09765625" customWidth="1"/>
    <col min="5414" max="5414" width="2.8984375" bestFit="1" customWidth="1"/>
    <col min="5415" max="5415" width="18.69921875" customWidth="1"/>
    <col min="5633" max="5633" width="16.19921875" customWidth="1"/>
    <col min="5634" max="5663" width="4.19921875" customWidth="1"/>
    <col min="5664" max="5668" width="5.09765625" customWidth="1"/>
    <col min="5670" max="5670" width="2.8984375" bestFit="1" customWidth="1"/>
    <col min="5671" max="5671" width="18.69921875" customWidth="1"/>
    <col min="5889" max="5889" width="16.19921875" customWidth="1"/>
    <col min="5890" max="5919" width="4.19921875" customWidth="1"/>
    <col min="5920" max="5924" width="5.09765625" customWidth="1"/>
    <col min="5926" max="5926" width="2.8984375" bestFit="1" customWidth="1"/>
    <col min="5927" max="5927" width="18.69921875" customWidth="1"/>
    <col min="6145" max="6145" width="16.19921875" customWidth="1"/>
    <col min="6146" max="6175" width="4.19921875" customWidth="1"/>
    <col min="6176" max="6180" width="5.09765625" customWidth="1"/>
    <col min="6182" max="6182" width="2.8984375" bestFit="1" customWidth="1"/>
    <col min="6183" max="6183" width="18.69921875" customWidth="1"/>
    <col min="6401" max="6401" width="16.19921875" customWidth="1"/>
    <col min="6402" max="6431" width="4.19921875" customWidth="1"/>
    <col min="6432" max="6436" width="5.09765625" customWidth="1"/>
    <col min="6438" max="6438" width="2.8984375" bestFit="1" customWidth="1"/>
    <col min="6439" max="6439" width="18.69921875" customWidth="1"/>
    <col min="6657" max="6657" width="16.19921875" customWidth="1"/>
    <col min="6658" max="6687" width="4.19921875" customWidth="1"/>
    <col min="6688" max="6692" width="5.09765625" customWidth="1"/>
    <col min="6694" max="6694" width="2.8984375" bestFit="1" customWidth="1"/>
    <col min="6695" max="6695" width="18.69921875" customWidth="1"/>
    <col min="6913" max="6913" width="16.19921875" customWidth="1"/>
    <col min="6914" max="6943" width="4.19921875" customWidth="1"/>
    <col min="6944" max="6948" width="5.09765625" customWidth="1"/>
    <col min="6950" max="6950" width="2.8984375" bestFit="1" customWidth="1"/>
    <col min="6951" max="6951" width="18.69921875" customWidth="1"/>
    <col min="7169" max="7169" width="16.19921875" customWidth="1"/>
    <col min="7170" max="7199" width="4.19921875" customWidth="1"/>
    <col min="7200" max="7204" width="5.09765625" customWidth="1"/>
    <col min="7206" max="7206" width="2.8984375" bestFit="1" customWidth="1"/>
    <col min="7207" max="7207" width="18.69921875" customWidth="1"/>
    <col min="7425" max="7425" width="16.19921875" customWidth="1"/>
    <col min="7426" max="7455" width="4.19921875" customWidth="1"/>
    <col min="7456" max="7460" width="5.09765625" customWidth="1"/>
    <col min="7462" max="7462" width="2.8984375" bestFit="1" customWidth="1"/>
    <col min="7463" max="7463" width="18.69921875" customWidth="1"/>
    <col min="7681" max="7681" width="16.19921875" customWidth="1"/>
    <col min="7682" max="7711" width="4.19921875" customWidth="1"/>
    <col min="7712" max="7716" width="5.09765625" customWidth="1"/>
    <col min="7718" max="7718" width="2.8984375" bestFit="1" customWidth="1"/>
    <col min="7719" max="7719" width="18.69921875" customWidth="1"/>
    <col min="7937" max="7937" width="16.19921875" customWidth="1"/>
    <col min="7938" max="7967" width="4.19921875" customWidth="1"/>
    <col min="7968" max="7972" width="5.09765625" customWidth="1"/>
    <col min="7974" max="7974" width="2.8984375" bestFit="1" customWidth="1"/>
    <col min="7975" max="7975" width="18.69921875" customWidth="1"/>
    <col min="8193" max="8193" width="16.19921875" customWidth="1"/>
    <col min="8194" max="8223" width="4.19921875" customWidth="1"/>
    <col min="8224" max="8228" width="5.09765625" customWidth="1"/>
    <col min="8230" max="8230" width="2.8984375" bestFit="1" customWidth="1"/>
    <col min="8231" max="8231" width="18.69921875" customWidth="1"/>
    <col min="8449" max="8449" width="16.19921875" customWidth="1"/>
    <col min="8450" max="8479" width="4.19921875" customWidth="1"/>
    <col min="8480" max="8484" width="5.09765625" customWidth="1"/>
    <col min="8486" max="8486" width="2.8984375" bestFit="1" customWidth="1"/>
    <col min="8487" max="8487" width="18.69921875" customWidth="1"/>
    <col min="8705" max="8705" width="16.19921875" customWidth="1"/>
    <col min="8706" max="8735" width="4.19921875" customWidth="1"/>
    <col min="8736" max="8740" width="5.09765625" customWidth="1"/>
    <col min="8742" max="8742" width="2.8984375" bestFit="1" customWidth="1"/>
    <col min="8743" max="8743" width="18.69921875" customWidth="1"/>
    <col min="8961" max="8961" width="16.19921875" customWidth="1"/>
    <col min="8962" max="8991" width="4.19921875" customWidth="1"/>
    <col min="8992" max="8996" width="5.09765625" customWidth="1"/>
    <col min="8998" max="8998" width="2.8984375" bestFit="1" customWidth="1"/>
    <col min="8999" max="8999" width="18.69921875" customWidth="1"/>
    <col min="9217" max="9217" width="16.19921875" customWidth="1"/>
    <col min="9218" max="9247" width="4.19921875" customWidth="1"/>
    <col min="9248" max="9252" width="5.09765625" customWidth="1"/>
    <col min="9254" max="9254" width="2.8984375" bestFit="1" customWidth="1"/>
    <col min="9255" max="9255" width="18.69921875" customWidth="1"/>
    <col min="9473" max="9473" width="16.19921875" customWidth="1"/>
    <col min="9474" max="9503" width="4.19921875" customWidth="1"/>
    <col min="9504" max="9508" width="5.09765625" customWidth="1"/>
    <col min="9510" max="9510" width="2.8984375" bestFit="1" customWidth="1"/>
    <col min="9511" max="9511" width="18.69921875" customWidth="1"/>
    <col min="9729" max="9729" width="16.19921875" customWidth="1"/>
    <col min="9730" max="9759" width="4.19921875" customWidth="1"/>
    <col min="9760" max="9764" width="5.09765625" customWidth="1"/>
    <col min="9766" max="9766" width="2.8984375" bestFit="1" customWidth="1"/>
    <col min="9767" max="9767" width="18.69921875" customWidth="1"/>
    <col min="9985" max="9985" width="16.19921875" customWidth="1"/>
    <col min="9986" max="10015" width="4.19921875" customWidth="1"/>
    <col min="10016" max="10020" width="5.09765625" customWidth="1"/>
    <col min="10022" max="10022" width="2.8984375" bestFit="1" customWidth="1"/>
    <col min="10023" max="10023" width="18.69921875" customWidth="1"/>
    <col min="10241" max="10241" width="16.19921875" customWidth="1"/>
    <col min="10242" max="10271" width="4.19921875" customWidth="1"/>
    <col min="10272" max="10276" width="5.09765625" customWidth="1"/>
    <col min="10278" max="10278" width="2.8984375" bestFit="1" customWidth="1"/>
    <col min="10279" max="10279" width="18.69921875" customWidth="1"/>
    <col min="10497" max="10497" width="16.19921875" customWidth="1"/>
    <col min="10498" max="10527" width="4.19921875" customWidth="1"/>
    <col min="10528" max="10532" width="5.09765625" customWidth="1"/>
    <col min="10534" max="10534" width="2.8984375" bestFit="1" customWidth="1"/>
    <col min="10535" max="10535" width="18.69921875" customWidth="1"/>
    <col min="10753" max="10753" width="16.19921875" customWidth="1"/>
    <col min="10754" max="10783" width="4.19921875" customWidth="1"/>
    <col min="10784" max="10788" width="5.09765625" customWidth="1"/>
    <col min="10790" max="10790" width="2.8984375" bestFit="1" customWidth="1"/>
    <col min="10791" max="10791" width="18.69921875" customWidth="1"/>
    <col min="11009" max="11009" width="16.19921875" customWidth="1"/>
    <col min="11010" max="11039" width="4.19921875" customWidth="1"/>
    <col min="11040" max="11044" width="5.09765625" customWidth="1"/>
    <col min="11046" max="11046" width="2.8984375" bestFit="1" customWidth="1"/>
    <col min="11047" max="11047" width="18.69921875" customWidth="1"/>
    <col min="11265" max="11265" width="16.19921875" customWidth="1"/>
    <col min="11266" max="11295" width="4.19921875" customWidth="1"/>
    <col min="11296" max="11300" width="5.09765625" customWidth="1"/>
    <col min="11302" max="11302" width="2.8984375" bestFit="1" customWidth="1"/>
    <col min="11303" max="11303" width="18.69921875" customWidth="1"/>
    <col min="11521" max="11521" width="16.19921875" customWidth="1"/>
    <col min="11522" max="11551" width="4.19921875" customWidth="1"/>
    <col min="11552" max="11556" width="5.09765625" customWidth="1"/>
    <col min="11558" max="11558" width="2.8984375" bestFit="1" customWidth="1"/>
    <col min="11559" max="11559" width="18.69921875" customWidth="1"/>
    <col min="11777" max="11777" width="16.19921875" customWidth="1"/>
    <col min="11778" max="11807" width="4.19921875" customWidth="1"/>
    <col min="11808" max="11812" width="5.09765625" customWidth="1"/>
    <col min="11814" max="11814" width="2.8984375" bestFit="1" customWidth="1"/>
    <col min="11815" max="11815" width="18.69921875" customWidth="1"/>
    <col min="12033" max="12033" width="16.19921875" customWidth="1"/>
    <col min="12034" max="12063" width="4.19921875" customWidth="1"/>
    <col min="12064" max="12068" width="5.09765625" customWidth="1"/>
    <col min="12070" max="12070" width="2.8984375" bestFit="1" customWidth="1"/>
    <col min="12071" max="12071" width="18.69921875" customWidth="1"/>
    <col min="12289" max="12289" width="16.19921875" customWidth="1"/>
    <col min="12290" max="12319" width="4.19921875" customWidth="1"/>
    <col min="12320" max="12324" width="5.09765625" customWidth="1"/>
    <col min="12326" max="12326" width="2.8984375" bestFit="1" customWidth="1"/>
    <col min="12327" max="12327" width="18.69921875" customWidth="1"/>
    <col min="12545" max="12545" width="16.19921875" customWidth="1"/>
    <col min="12546" max="12575" width="4.19921875" customWidth="1"/>
    <col min="12576" max="12580" width="5.09765625" customWidth="1"/>
    <col min="12582" max="12582" width="2.8984375" bestFit="1" customWidth="1"/>
    <col min="12583" max="12583" width="18.69921875" customWidth="1"/>
    <col min="12801" max="12801" width="16.19921875" customWidth="1"/>
    <col min="12802" max="12831" width="4.19921875" customWidth="1"/>
    <col min="12832" max="12836" width="5.09765625" customWidth="1"/>
    <col min="12838" max="12838" width="2.8984375" bestFit="1" customWidth="1"/>
    <col min="12839" max="12839" width="18.69921875" customWidth="1"/>
    <col min="13057" max="13057" width="16.19921875" customWidth="1"/>
    <col min="13058" max="13087" width="4.19921875" customWidth="1"/>
    <col min="13088" max="13092" width="5.09765625" customWidth="1"/>
    <col min="13094" max="13094" width="2.8984375" bestFit="1" customWidth="1"/>
    <col min="13095" max="13095" width="18.69921875" customWidth="1"/>
    <col min="13313" max="13313" width="16.19921875" customWidth="1"/>
    <col min="13314" max="13343" width="4.19921875" customWidth="1"/>
    <col min="13344" max="13348" width="5.09765625" customWidth="1"/>
    <col min="13350" max="13350" width="2.8984375" bestFit="1" customWidth="1"/>
    <col min="13351" max="13351" width="18.69921875" customWidth="1"/>
    <col min="13569" max="13569" width="16.19921875" customWidth="1"/>
    <col min="13570" max="13599" width="4.19921875" customWidth="1"/>
    <col min="13600" max="13604" width="5.09765625" customWidth="1"/>
    <col min="13606" max="13606" width="2.8984375" bestFit="1" customWidth="1"/>
    <col min="13607" max="13607" width="18.69921875" customWidth="1"/>
    <col min="13825" max="13825" width="16.19921875" customWidth="1"/>
    <col min="13826" max="13855" width="4.19921875" customWidth="1"/>
    <col min="13856" max="13860" width="5.09765625" customWidth="1"/>
    <col min="13862" max="13862" width="2.8984375" bestFit="1" customWidth="1"/>
    <col min="13863" max="13863" width="18.69921875" customWidth="1"/>
    <col min="14081" max="14081" width="16.19921875" customWidth="1"/>
    <col min="14082" max="14111" width="4.19921875" customWidth="1"/>
    <col min="14112" max="14116" width="5.09765625" customWidth="1"/>
    <col min="14118" max="14118" width="2.8984375" bestFit="1" customWidth="1"/>
    <col min="14119" max="14119" width="18.69921875" customWidth="1"/>
    <col min="14337" max="14337" width="16.19921875" customWidth="1"/>
    <col min="14338" max="14367" width="4.19921875" customWidth="1"/>
    <col min="14368" max="14372" width="5.09765625" customWidth="1"/>
    <col min="14374" max="14374" width="2.8984375" bestFit="1" customWidth="1"/>
    <col min="14375" max="14375" width="18.69921875" customWidth="1"/>
    <col min="14593" max="14593" width="16.19921875" customWidth="1"/>
    <col min="14594" max="14623" width="4.19921875" customWidth="1"/>
    <col min="14624" max="14628" width="5.09765625" customWidth="1"/>
    <col min="14630" max="14630" width="2.8984375" bestFit="1" customWidth="1"/>
    <col min="14631" max="14631" width="18.69921875" customWidth="1"/>
    <col min="14849" max="14849" width="16.19921875" customWidth="1"/>
    <col min="14850" max="14879" width="4.19921875" customWidth="1"/>
    <col min="14880" max="14884" width="5.09765625" customWidth="1"/>
    <col min="14886" max="14886" width="2.8984375" bestFit="1" customWidth="1"/>
    <col min="14887" max="14887" width="18.69921875" customWidth="1"/>
    <col min="15105" max="15105" width="16.19921875" customWidth="1"/>
    <col min="15106" max="15135" width="4.19921875" customWidth="1"/>
    <col min="15136" max="15140" width="5.09765625" customWidth="1"/>
    <col min="15142" max="15142" width="2.8984375" bestFit="1" customWidth="1"/>
    <col min="15143" max="15143" width="18.69921875" customWidth="1"/>
    <col min="15361" max="15361" width="16.19921875" customWidth="1"/>
    <col min="15362" max="15391" width="4.19921875" customWidth="1"/>
    <col min="15392" max="15396" width="5.09765625" customWidth="1"/>
    <col min="15398" max="15398" width="2.8984375" bestFit="1" customWidth="1"/>
    <col min="15399" max="15399" width="18.69921875" customWidth="1"/>
    <col min="15617" max="15617" width="16.19921875" customWidth="1"/>
    <col min="15618" max="15647" width="4.19921875" customWidth="1"/>
    <col min="15648" max="15652" width="5.09765625" customWidth="1"/>
    <col min="15654" max="15654" width="2.8984375" bestFit="1" customWidth="1"/>
    <col min="15655" max="15655" width="18.69921875" customWidth="1"/>
    <col min="15873" max="15873" width="16.19921875" customWidth="1"/>
    <col min="15874" max="15903" width="4.19921875" customWidth="1"/>
    <col min="15904" max="15908" width="5.09765625" customWidth="1"/>
    <col min="15910" max="15910" width="2.8984375" bestFit="1" customWidth="1"/>
    <col min="15911" max="15911" width="18.69921875" customWidth="1"/>
    <col min="16129" max="16129" width="16.19921875" customWidth="1"/>
    <col min="16130" max="16159" width="4.19921875" customWidth="1"/>
    <col min="16160" max="16164" width="5.09765625" customWidth="1"/>
    <col min="16166" max="16166" width="2.8984375" bestFit="1" customWidth="1"/>
    <col min="16167" max="16167" width="18.69921875" customWidth="1"/>
  </cols>
  <sheetData>
    <row r="1" spans="1:40" ht="18.60000000000000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40" ht="30" customHeight="1">
      <c r="A2" s="4" t="s">
        <v>1</v>
      </c>
      <c r="B2" s="5" t="str">
        <f>A5</f>
        <v>葛飾FC</v>
      </c>
      <c r="C2" s="6"/>
      <c r="D2" s="7"/>
      <c r="E2" s="8" t="str">
        <f>A7</f>
        <v>高野山SSS
 Red</v>
      </c>
      <c r="F2" s="6"/>
      <c r="G2" s="7"/>
      <c r="H2" s="8" t="str">
        <f>A9</f>
        <v>流山隼少年SC</v>
      </c>
      <c r="I2" s="6"/>
      <c r="J2" s="7"/>
      <c r="K2" s="8" t="str">
        <f>A11</f>
        <v>松葉SC</v>
      </c>
      <c r="L2" s="6"/>
      <c r="M2" s="7"/>
      <c r="N2" s="8" t="str">
        <f>A13</f>
        <v>新浜FC</v>
      </c>
      <c r="O2" s="6"/>
      <c r="P2" s="7"/>
      <c r="Q2" s="8" t="str">
        <f>A15</f>
        <v>流山翼少年SC
 エスペランサ</v>
      </c>
      <c r="R2" s="6"/>
      <c r="S2" s="7"/>
      <c r="T2" s="8" t="str">
        <f>A17</f>
        <v>国府台FC</v>
      </c>
      <c r="U2" s="6"/>
      <c r="V2" s="7"/>
      <c r="W2" s="8" t="str">
        <f>A19</f>
        <v>習志野台FC
スポーツ少年団</v>
      </c>
      <c r="X2" s="6"/>
      <c r="Y2" s="7"/>
      <c r="Z2" s="8" t="str">
        <f>A21</f>
        <v>習志野MSS・
香澄 G</v>
      </c>
      <c r="AA2" s="6"/>
      <c r="AB2" s="7"/>
      <c r="AC2" s="9" t="s">
        <v>2</v>
      </c>
      <c r="AD2" s="10" t="s">
        <v>3</v>
      </c>
      <c r="AE2" s="10" t="s">
        <v>4</v>
      </c>
      <c r="AF2" s="10" t="s">
        <v>5</v>
      </c>
      <c r="AG2" s="10" t="s">
        <v>6</v>
      </c>
      <c r="AH2" s="11" t="s">
        <v>7</v>
      </c>
      <c r="AI2" s="10" t="s">
        <v>8</v>
      </c>
      <c r="AJ2" s="12" t="s">
        <v>9</v>
      </c>
    </row>
    <row r="3" spans="1:40" ht="30" customHeight="1" thickBot="1">
      <c r="A3" s="13"/>
      <c r="B3" s="14"/>
      <c r="C3" s="15"/>
      <c r="D3" s="16"/>
      <c r="E3" s="17"/>
      <c r="F3" s="15"/>
      <c r="G3" s="16"/>
      <c r="H3" s="17"/>
      <c r="I3" s="15"/>
      <c r="J3" s="16"/>
      <c r="K3" s="17"/>
      <c r="L3" s="15"/>
      <c r="M3" s="16"/>
      <c r="N3" s="17"/>
      <c r="O3" s="15"/>
      <c r="P3" s="16"/>
      <c r="Q3" s="17"/>
      <c r="R3" s="15"/>
      <c r="S3" s="16"/>
      <c r="T3" s="17"/>
      <c r="U3" s="15"/>
      <c r="V3" s="16"/>
      <c r="W3" s="17"/>
      <c r="X3" s="15"/>
      <c r="Y3" s="16"/>
      <c r="Z3" s="17"/>
      <c r="AA3" s="15"/>
      <c r="AB3" s="16"/>
      <c r="AC3" s="18"/>
      <c r="AD3" s="19"/>
      <c r="AE3" s="19"/>
      <c r="AF3" s="20"/>
      <c r="AG3" s="20"/>
      <c r="AH3" s="20"/>
      <c r="AI3" s="20"/>
      <c r="AJ3" s="21"/>
    </row>
    <row r="4" spans="1:40" ht="30" customHeight="1">
      <c r="A4" s="22" t="s">
        <v>10</v>
      </c>
      <c r="B4" s="23" t="s">
        <v>11</v>
      </c>
      <c r="C4" s="24"/>
      <c r="D4" s="25"/>
      <c r="E4" s="26" t="s">
        <v>12</v>
      </c>
      <c r="F4" s="27" t="str">
        <f>IF(E5="","",IF(E5&gt;G5,"○",IF(E5=G5,"△","●")))</f>
        <v/>
      </c>
      <c r="G4" s="28"/>
      <c r="H4" s="26" t="s">
        <v>13</v>
      </c>
      <c r="I4" s="27" t="str">
        <f>IF(H5="","",IF(H5&gt;J5,"○",IF(H5=J5,"△","●")))</f>
        <v/>
      </c>
      <c r="J4" s="28"/>
      <c r="K4" s="26" t="s">
        <v>14</v>
      </c>
      <c r="L4" s="27" t="str">
        <f t="shared" ref="L4:L8" si="0">IF(K5="","",IF(K5&gt;M5,"○",IF(K5=M5,"△","●")))</f>
        <v/>
      </c>
      <c r="M4" s="28"/>
      <c r="N4" s="26" t="s">
        <v>15</v>
      </c>
      <c r="O4" s="27" t="str">
        <f t="shared" ref="O4:O8" si="1">IF(N5="","",IF(N5&gt;P5,"○",IF(N5=P5,"△","●")))</f>
        <v/>
      </c>
      <c r="P4" s="28"/>
      <c r="Q4" s="26" t="s">
        <v>16</v>
      </c>
      <c r="R4" s="27" t="str">
        <f t="shared" ref="R4:R8" si="2">IF(Q5="","",IF(Q5&gt;S5,"○",IF(Q5=S5,"△","●")))</f>
        <v/>
      </c>
      <c r="S4" s="28"/>
      <c r="T4" s="26" t="s">
        <v>17</v>
      </c>
      <c r="U4" s="27" t="str">
        <f t="shared" ref="U4:U8" si="3">IF(T5="","",IF(T5&gt;V5,"○",IF(T5=V5,"△","●")))</f>
        <v/>
      </c>
      <c r="V4" s="28"/>
      <c r="W4" s="26" t="s">
        <v>18</v>
      </c>
      <c r="X4" s="27" t="str">
        <f t="shared" ref="X4:X8" si="4">IF(W5="","",IF(W5&gt;Y5,"○",IF(W5=Y5,"△","●")))</f>
        <v/>
      </c>
      <c r="Y4" s="28"/>
      <c r="Z4" s="26" t="s">
        <v>19</v>
      </c>
      <c r="AA4" s="27" t="str">
        <f t="shared" ref="AA4:AA8" si="5">IF(Z5="","",IF(Z5&gt;AB5,"○",IF(Z5=AB5,"△","●")))</f>
        <v/>
      </c>
      <c r="AB4" s="28"/>
      <c r="AC4" s="29">
        <f t="shared" ref="AC4:AC8" si="6">COUNTIF(B4:AB4,"○")</f>
        <v>0</v>
      </c>
      <c r="AD4" s="30">
        <f t="shared" ref="AD4:AD8" si="7">COUNTIF(B4:AB4,"△")</f>
        <v>0</v>
      </c>
      <c r="AE4" s="30">
        <f t="shared" ref="AE4:AE8" si="8">COUNTIF(B4:AB4,"●")</f>
        <v>0</v>
      </c>
      <c r="AF4" s="31">
        <f>SUM(E5,H5,K5,N5,Q5,T5,W5,Z5)</f>
        <v>0</v>
      </c>
      <c r="AG4" s="31">
        <f>SUM(G5,J5,M5,P5,S5,V5,Y5,AB5)</f>
        <v>0</v>
      </c>
      <c r="AH4" s="31">
        <f t="shared" ref="AH4:AH8" si="9">AF4-AG4</f>
        <v>0</v>
      </c>
      <c r="AI4" s="31">
        <f t="shared" ref="AI4:AI8" si="10">AC4*3+AD4*1</f>
        <v>0</v>
      </c>
      <c r="AJ4" s="32"/>
      <c r="AL4" s="33" t="s">
        <v>10</v>
      </c>
      <c r="AM4" s="34" t="s">
        <v>20</v>
      </c>
      <c r="AN4" s="34"/>
    </row>
    <row r="5" spans="1:40" ht="30" customHeight="1">
      <c r="A5" s="35" t="str">
        <f>VLOOKUP(A4,$AL:$AM,2,0)</f>
        <v>葛飾FC</v>
      </c>
      <c r="B5" s="36"/>
      <c r="C5" s="37"/>
      <c r="D5" s="38"/>
      <c r="E5" s="39" t="str">
        <f>IF($V$25="","",$V$25)</f>
        <v/>
      </c>
      <c r="F5" s="40" t="s">
        <v>21</v>
      </c>
      <c r="G5" s="41" t="str">
        <f>IF($X$25="","",$X$25)</f>
        <v/>
      </c>
      <c r="H5" s="39" t="str">
        <f>IF($V$35="","",$V$35)</f>
        <v/>
      </c>
      <c r="I5" s="40" t="s">
        <v>21</v>
      </c>
      <c r="J5" s="41" t="str">
        <f>IF($X$35="","",$X$35)</f>
        <v/>
      </c>
      <c r="K5" s="39" t="str">
        <f>IF($V$45="","",$V$45)</f>
        <v/>
      </c>
      <c r="L5" s="40" t="s">
        <v>21</v>
      </c>
      <c r="M5" s="41" t="str">
        <f>IF($X$45="","",$X$45)</f>
        <v/>
      </c>
      <c r="N5" s="39" t="str">
        <f>IF($V$27="","",$V$27)</f>
        <v/>
      </c>
      <c r="O5" s="40" t="s">
        <v>21</v>
      </c>
      <c r="P5" s="41" t="str">
        <f>IF($X$27="","",$X$27)</f>
        <v/>
      </c>
      <c r="Q5" s="39" t="str">
        <f>IF($V$47="","",$V$47)</f>
        <v/>
      </c>
      <c r="R5" s="40" t="s">
        <v>21</v>
      </c>
      <c r="S5" s="41" t="str">
        <f>IF($X$47="","",$X$47)</f>
        <v/>
      </c>
      <c r="T5" s="39" t="str">
        <f>IF($V$55="","",$V$55)</f>
        <v/>
      </c>
      <c r="U5" s="40" t="s">
        <v>21</v>
      </c>
      <c r="V5" s="41" t="str">
        <f>IF($X$55="","",$X$55)</f>
        <v/>
      </c>
      <c r="W5" s="39" t="str">
        <f>IF($V$58="","",$V$58)</f>
        <v/>
      </c>
      <c r="X5" s="40" t="s">
        <v>21</v>
      </c>
      <c r="Y5" s="41" t="str">
        <f>IF($X$58="","",$X$58)</f>
        <v/>
      </c>
      <c r="Z5" s="39" t="str">
        <f>IF($V$37="","",$V$37)</f>
        <v/>
      </c>
      <c r="AA5" s="40" t="s">
        <v>21</v>
      </c>
      <c r="AB5" s="41" t="str">
        <f>IF($X$37="","",$X$37)</f>
        <v/>
      </c>
      <c r="AC5" s="42"/>
      <c r="AD5" s="43"/>
      <c r="AE5" s="43"/>
      <c r="AF5" s="44"/>
      <c r="AG5" s="43"/>
      <c r="AH5" s="43"/>
      <c r="AI5" s="43"/>
      <c r="AJ5" s="45"/>
      <c r="AL5" s="33" t="s">
        <v>22</v>
      </c>
      <c r="AM5" s="46" t="s">
        <v>23</v>
      </c>
      <c r="AN5" s="34"/>
    </row>
    <row r="6" spans="1:40" ht="30" customHeight="1">
      <c r="A6" s="47" t="s">
        <v>22</v>
      </c>
      <c r="B6" s="48"/>
      <c r="C6" s="49" t="str">
        <f t="shared" ref="C6:C10" si="11">IF(B7="","",IF(B7&gt;D7,"○",IF(B7=D7,"△","●")))</f>
        <v/>
      </c>
      <c r="D6" s="50"/>
      <c r="E6" s="51" t="s">
        <v>11</v>
      </c>
      <c r="F6" s="52"/>
      <c r="G6" s="53"/>
      <c r="H6" s="54" t="s">
        <v>24</v>
      </c>
      <c r="I6" s="55" t="str">
        <f>IF(H7="","",IF(H7&gt;J7,"○",IF(H7=J7,"△","●")))</f>
        <v/>
      </c>
      <c r="J6" s="56"/>
      <c r="K6" s="54" t="s">
        <v>25</v>
      </c>
      <c r="L6" s="55" t="str">
        <f t="shared" si="0"/>
        <v/>
      </c>
      <c r="M6" s="56"/>
      <c r="N6" s="54" t="s">
        <v>26</v>
      </c>
      <c r="O6" s="55" t="str">
        <f t="shared" si="1"/>
        <v/>
      </c>
      <c r="P6" s="56"/>
      <c r="Q6" s="54" t="s">
        <v>27</v>
      </c>
      <c r="R6" s="55" t="str">
        <f t="shared" si="2"/>
        <v/>
      </c>
      <c r="S6" s="56"/>
      <c r="T6" s="54" t="s">
        <v>28</v>
      </c>
      <c r="U6" s="55" t="str">
        <f t="shared" si="3"/>
        <v/>
      </c>
      <c r="V6" s="56"/>
      <c r="W6" s="54" t="s">
        <v>29</v>
      </c>
      <c r="X6" s="55" t="str">
        <f t="shared" si="4"/>
        <v/>
      </c>
      <c r="Y6" s="56"/>
      <c r="Z6" s="54" t="s">
        <v>30</v>
      </c>
      <c r="AA6" s="55" t="str">
        <f t="shared" si="5"/>
        <v/>
      </c>
      <c r="AB6" s="56"/>
      <c r="AC6" s="57">
        <f t="shared" si="6"/>
        <v>0</v>
      </c>
      <c r="AD6" s="58">
        <f t="shared" si="7"/>
        <v>0</v>
      </c>
      <c r="AE6" s="58">
        <f t="shared" si="8"/>
        <v>0</v>
      </c>
      <c r="AF6" s="59">
        <f>SUM(B7,H7,K7,N7,Q7,T7,W7,Z7)</f>
        <v>0</v>
      </c>
      <c r="AG6" s="43">
        <f>SUM(D7,J7,M7,P7,S7,V7,Y7,AB7)</f>
        <v>0</v>
      </c>
      <c r="AH6" s="43">
        <f t="shared" si="9"/>
        <v>0</v>
      </c>
      <c r="AI6" s="43">
        <f t="shared" si="10"/>
        <v>0</v>
      </c>
      <c r="AJ6" s="60"/>
      <c r="AL6" s="33" t="s">
        <v>31</v>
      </c>
      <c r="AM6" s="34" t="s">
        <v>32</v>
      </c>
      <c r="AN6" s="34"/>
    </row>
    <row r="7" spans="1:40" ht="30" customHeight="1">
      <c r="A7" s="35" t="str">
        <f>VLOOKUP(A6,$AL:$AM,2,0)</f>
        <v>高野山SSS
 Red</v>
      </c>
      <c r="B7" s="61" t="str">
        <f>IF($X$25="","",$X$25)</f>
        <v/>
      </c>
      <c r="C7" s="40" t="s">
        <v>21</v>
      </c>
      <c r="D7" s="41" t="str">
        <f>IF($V$25="","",$V$25)</f>
        <v/>
      </c>
      <c r="E7" s="62"/>
      <c r="F7" s="37"/>
      <c r="G7" s="38"/>
      <c r="H7" s="39" t="str">
        <f>IF($V$28="","",$V$28)</f>
        <v/>
      </c>
      <c r="I7" s="40" t="s">
        <v>21</v>
      </c>
      <c r="J7" s="41" t="str">
        <f>IF($X$28="","",$X$28)</f>
        <v/>
      </c>
      <c r="K7" s="39" t="str">
        <f>IF($V$40="","",$V$40)</f>
        <v/>
      </c>
      <c r="L7" s="40" t="s">
        <v>21</v>
      </c>
      <c r="M7" s="41" t="str">
        <f>IF($X$40="","",$X$40)</f>
        <v/>
      </c>
      <c r="N7" s="39" t="str">
        <f>IF($V$50="","",$V$50)</f>
        <v/>
      </c>
      <c r="O7" s="40" t="s">
        <v>21</v>
      </c>
      <c r="P7" s="41" t="str">
        <f>IF($X$50="","",$X$50)</f>
        <v/>
      </c>
      <c r="Q7" s="39" t="str">
        <f>IF($V$65="","",$V$65)</f>
        <v/>
      </c>
      <c r="R7" s="40" t="s">
        <v>21</v>
      </c>
      <c r="S7" s="41" t="str">
        <f>IF($X$65="","",$X$65)</f>
        <v/>
      </c>
      <c r="T7" s="39" t="str">
        <f>IF($V$57="","",$V$57)</f>
        <v/>
      </c>
      <c r="U7" s="40" t="s">
        <v>21</v>
      </c>
      <c r="V7" s="41" t="str">
        <f>IF($X$57="","",$X$57)</f>
        <v/>
      </c>
      <c r="W7" s="39" t="str">
        <f>IF($V$44="","",$V$44)</f>
        <v/>
      </c>
      <c r="X7" s="40" t="s">
        <v>21</v>
      </c>
      <c r="Y7" s="41" t="str">
        <f>IF($X$44="","",$X$44)</f>
        <v/>
      </c>
      <c r="Z7" s="39" t="str">
        <f>IF($V$52="","",$V$52)</f>
        <v/>
      </c>
      <c r="AA7" s="40" t="s">
        <v>21</v>
      </c>
      <c r="AB7" s="41" t="str">
        <f>IF($X$52="","",$X$52)</f>
        <v/>
      </c>
      <c r="AC7" s="42"/>
      <c r="AD7" s="43"/>
      <c r="AE7" s="43"/>
      <c r="AF7" s="43"/>
      <c r="AG7" s="43"/>
      <c r="AH7" s="43"/>
      <c r="AI7" s="43"/>
      <c r="AJ7" s="45"/>
      <c r="AL7" s="33" t="s">
        <v>33</v>
      </c>
      <c r="AM7" s="34" t="s">
        <v>34</v>
      </c>
      <c r="AN7" s="34"/>
    </row>
    <row r="8" spans="1:40" ht="30" customHeight="1">
      <c r="A8" s="47" t="s">
        <v>31</v>
      </c>
      <c r="B8" s="48"/>
      <c r="C8" s="49" t="str">
        <f t="shared" si="11"/>
        <v/>
      </c>
      <c r="D8" s="50"/>
      <c r="E8" s="63"/>
      <c r="F8" s="49" t="str">
        <f t="shared" ref="F8:F12" si="12">IF(E9="","",IF(E9&gt;G9,"○",IF(E9=G9,"△","●")))</f>
        <v/>
      </c>
      <c r="G8" s="50"/>
      <c r="H8" s="64" t="s">
        <v>11</v>
      </c>
      <c r="I8" s="52"/>
      <c r="J8" s="53"/>
      <c r="K8" s="54" t="s">
        <v>35</v>
      </c>
      <c r="L8" s="55" t="str">
        <f t="shared" si="0"/>
        <v/>
      </c>
      <c r="M8" s="56"/>
      <c r="N8" s="54" t="s">
        <v>36</v>
      </c>
      <c r="O8" s="55" t="str">
        <f t="shared" si="1"/>
        <v/>
      </c>
      <c r="P8" s="56"/>
      <c r="Q8" s="54" t="s">
        <v>37</v>
      </c>
      <c r="R8" s="55" t="str">
        <f t="shared" si="2"/>
        <v/>
      </c>
      <c r="S8" s="56"/>
      <c r="T8" s="54" t="s">
        <v>38</v>
      </c>
      <c r="U8" s="55" t="str">
        <f t="shared" si="3"/>
        <v/>
      </c>
      <c r="V8" s="56"/>
      <c r="W8" s="54" t="s">
        <v>39</v>
      </c>
      <c r="X8" s="55" t="str">
        <f t="shared" si="4"/>
        <v/>
      </c>
      <c r="Y8" s="56"/>
      <c r="Z8" s="54" t="s">
        <v>40</v>
      </c>
      <c r="AA8" s="55" t="str">
        <f t="shared" si="5"/>
        <v/>
      </c>
      <c r="AB8" s="56"/>
      <c r="AC8" s="57">
        <f t="shared" si="6"/>
        <v>0</v>
      </c>
      <c r="AD8" s="58">
        <f t="shared" si="7"/>
        <v>0</v>
      </c>
      <c r="AE8" s="58">
        <f t="shared" si="8"/>
        <v>0</v>
      </c>
      <c r="AF8" s="43">
        <f>SUM(B9,E9,K9,N9,Q9,T9,W9,Z9)</f>
        <v>0</v>
      </c>
      <c r="AG8" s="43">
        <f>SUM(D9,G9,M9,P9,S9,V9,Y9,AB9)</f>
        <v>0</v>
      </c>
      <c r="AH8" s="43">
        <f t="shared" si="9"/>
        <v>0</v>
      </c>
      <c r="AI8" s="43">
        <f t="shared" si="10"/>
        <v>0</v>
      </c>
      <c r="AJ8" s="60"/>
      <c r="AL8" s="235" t="s">
        <v>41</v>
      </c>
      <c r="AM8" s="236" t="s">
        <v>42</v>
      </c>
      <c r="AN8" s="34"/>
    </row>
    <row r="9" spans="1:40" ht="30" customHeight="1">
      <c r="A9" s="35" t="str">
        <f>VLOOKUP(A8,$AL:$AM,2,0)</f>
        <v>流山隼少年SC</v>
      </c>
      <c r="B9" s="61" t="str">
        <f>IF($X$35="","",$X$35)</f>
        <v/>
      </c>
      <c r="C9" s="40" t="s">
        <v>21</v>
      </c>
      <c r="D9" s="41" t="str">
        <f>IF($V$35="","",$V$35)</f>
        <v/>
      </c>
      <c r="E9" s="39" t="str">
        <f>IF($X$28="","",$X$28)</f>
        <v/>
      </c>
      <c r="F9" s="40" t="s">
        <v>21</v>
      </c>
      <c r="G9" s="41" t="str">
        <f>IF($V$28="","",$V$28)</f>
        <v/>
      </c>
      <c r="H9" s="62"/>
      <c r="I9" s="37"/>
      <c r="J9" s="38"/>
      <c r="K9" s="39" t="str">
        <f>IF($V$26="","",$V$26)</f>
        <v/>
      </c>
      <c r="L9" s="40" t="s">
        <v>21</v>
      </c>
      <c r="M9" s="41" t="str">
        <f>IF($X$26="","",$X$26)</f>
        <v/>
      </c>
      <c r="N9" s="39" t="str">
        <f>IF($V$38="","",$V$38)</f>
        <v/>
      </c>
      <c r="O9" s="40" t="s">
        <v>21</v>
      </c>
      <c r="P9" s="41" t="str">
        <f>IF($X$38="","",$X$38)</f>
        <v/>
      </c>
      <c r="Q9" s="39" t="str">
        <f>IF($V$62="","",$V$62)</f>
        <v/>
      </c>
      <c r="R9" s="40" t="s">
        <v>21</v>
      </c>
      <c r="S9" s="41" t="str">
        <f>IF($X$62="","",$X$62)</f>
        <v/>
      </c>
      <c r="T9" s="39" t="str">
        <f>IF($V$66="","",$V$66)</f>
        <v/>
      </c>
      <c r="U9" s="40" t="s">
        <v>21</v>
      </c>
      <c r="V9" s="41" t="str">
        <f>IF($X$66="","",$X$66)</f>
        <v/>
      </c>
      <c r="W9" s="39" t="str">
        <f>IF($V$51="","",$V$51)</f>
        <v/>
      </c>
      <c r="X9" s="40" t="s">
        <v>21</v>
      </c>
      <c r="Y9" s="41" t="str">
        <f>IF($X$51="","",$X$51)</f>
        <v/>
      </c>
      <c r="Z9" s="39" t="str">
        <f>IF($V$54="","",$V$54)</f>
        <v/>
      </c>
      <c r="AA9" s="40" t="s">
        <v>21</v>
      </c>
      <c r="AB9" s="41" t="str">
        <f>IF($X$54="","",$X$54)</f>
        <v/>
      </c>
      <c r="AC9" s="42"/>
      <c r="AD9" s="43"/>
      <c r="AE9" s="43"/>
      <c r="AF9" s="43"/>
      <c r="AG9" s="43"/>
      <c r="AH9" s="43"/>
      <c r="AI9" s="43"/>
      <c r="AJ9" s="45"/>
      <c r="AL9" s="65" t="s">
        <v>43</v>
      </c>
      <c r="AM9" s="46" t="s">
        <v>44</v>
      </c>
      <c r="AN9" s="34"/>
    </row>
    <row r="10" spans="1:40" ht="30" customHeight="1">
      <c r="A10" s="47" t="s">
        <v>33</v>
      </c>
      <c r="B10" s="48"/>
      <c r="C10" s="49" t="str">
        <f t="shared" si="11"/>
        <v/>
      </c>
      <c r="D10" s="50"/>
      <c r="E10" s="63"/>
      <c r="F10" s="49" t="str">
        <f t="shared" si="12"/>
        <v/>
      </c>
      <c r="G10" s="50"/>
      <c r="H10" s="63"/>
      <c r="I10" s="49" t="str">
        <f t="shared" ref="I10:I14" si="13">IF(H11="","",IF(H11&gt;J11,"○",IF(H11=J11,"△","●")))</f>
        <v/>
      </c>
      <c r="J10" s="50"/>
      <c r="K10" s="64" t="s">
        <v>11</v>
      </c>
      <c r="L10" s="52"/>
      <c r="M10" s="53"/>
      <c r="N10" s="54" t="s">
        <v>45</v>
      </c>
      <c r="O10" s="55" t="str">
        <f>IF(N11="","",IF(N11&gt;P11,"○",IF(N11=P11,"△","●")))</f>
        <v/>
      </c>
      <c r="P10" s="56"/>
      <c r="Q10" s="54" t="s">
        <v>46</v>
      </c>
      <c r="R10" s="55" t="str">
        <f>IF(Q11="","",IF(Q11&gt;S11,"○",IF(Q11=S11,"△","●")))</f>
        <v/>
      </c>
      <c r="S10" s="56"/>
      <c r="T10" s="54" t="s">
        <v>47</v>
      </c>
      <c r="U10" s="55" t="str">
        <f t="shared" ref="U10:U14" si="14">IF(T11="","",IF(T11&gt;V11,"○",IF(T11=V11,"△","●")))</f>
        <v/>
      </c>
      <c r="V10" s="56"/>
      <c r="W10" s="54" t="s">
        <v>48</v>
      </c>
      <c r="X10" s="55" t="str">
        <f t="shared" ref="X10:X14" si="15">IF(W11="","",IF(W11&gt;Y11,"○",IF(W11=Y11,"△","●")))</f>
        <v/>
      </c>
      <c r="Y10" s="56"/>
      <c r="Z10" s="54" t="s">
        <v>49</v>
      </c>
      <c r="AA10" s="55" t="str">
        <f t="shared" ref="AA10:AA14" si="16">IF(Z11="","",IF(Z11&gt;AB11,"○",IF(Z11=AB11,"△","●")))</f>
        <v/>
      </c>
      <c r="AB10" s="56"/>
      <c r="AC10" s="57">
        <f t="shared" ref="AC10:AC14" si="17">COUNTIF(B10:AB10,"○")</f>
        <v>0</v>
      </c>
      <c r="AD10" s="58">
        <f t="shared" ref="AD10:AD14" si="18">COUNTIF(B10:AB10,"△")</f>
        <v>0</v>
      </c>
      <c r="AE10" s="58">
        <f t="shared" ref="AE10:AE14" si="19">COUNTIF(B10:AB10,"●")</f>
        <v>0</v>
      </c>
      <c r="AF10" s="43">
        <f>SUM(B11,E11,H11,N11,Q11,T11,W11,Z11)</f>
        <v>0</v>
      </c>
      <c r="AG10" s="43">
        <f>SUM(D11,G11,J11,P11,S11,V11,Y11,AB11)</f>
        <v>0</v>
      </c>
      <c r="AH10" s="43">
        <f t="shared" ref="AH10:AH14" si="20">AF10-AG10</f>
        <v>0</v>
      </c>
      <c r="AI10" s="43">
        <f t="shared" ref="AI10:AI14" si="21">AC10*3+AD10*1</f>
        <v>0</v>
      </c>
      <c r="AJ10" s="60"/>
      <c r="AL10" s="33" t="s">
        <v>50</v>
      </c>
      <c r="AM10" s="34" t="s">
        <v>51</v>
      </c>
      <c r="AN10" s="34"/>
    </row>
    <row r="11" spans="1:40" ht="30" customHeight="1">
      <c r="A11" s="35" t="str">
        <f>VLOOKUP(A10,$AL:$AM,2,0)</f>
        <v>松葉SC</v>
      </c>
      <c r="B11" s="61" t="str">
        <f>IF($X$45="","",$X$45)</f>
        <v/>
      </c>
      <c r="C11" s="40" t="s">
        <v>21</v>
      </c>
      <c r="D11" s="41" t="str">
        <f>IF($V$45="","",$V$45)</f>
        <v/>
      </c>
      <c r="E11" s="39" t="str">
        <f>IF($X$40="","",$X$40)</f>
        <v/>
      </c>
      <c r="F11" s="40" t="s">
        <v>21</v>
      </c>
      <c r="G11" s="41" t="str">
        <f>IF($V$40="","",$V$40)</f>
        <v/>
      </c>
      <c r="H11" s="39" t="str">
        <f>IF($X$26="","",$X$26)</f>
        <v/>
      </c>
      <c r="I11" s="40" t="s">
        <v>21</v>
      </c>
      <c r="J11" s="41" t="str">
        <f>IF($V$26="","",$V$26)</f>
        <v/>
      </c>
      <c r="K11" s="62"/>
      <c r="L11" s="37"/>
      <c r="M11" s="38"/>
      <c r="N11" s="39" t="str">
        <f>IF($V$29="","",$V$29)</f>
        <v/>
      </c>
      <c r="O11" s="40" t="s">
        <v>21</v>
      </c>
      <c r="P11" s="41" t="str">
        <f>IF($X$29="","",$X$29)</f>
        <v/>
      </c>
      <c r="Q11" s="39" t="str">
        <f>IF($V$43="","",$V$43)</f>
        <v/>
      </c>
      <c r="R11" s="40" t="s">
        <v>21</v>
      </c>
      <c r="S11" s="41" t="str">
        <f>IF($X$43="","",$X$43)</f>
        <v/>
      </c>
      <c r="T11" s="39" t="str">
        <f>IF($V$48="","",$V$48)</f>
        <v/>
      </c>
      <c r="U11" s="40" t="s">
        <v>21</v>
      </c>
      <c r="V11" s="41" t="str">
        <f>IF($X$48="","",$X$48)</f>
        <v/>
      </c>
      <c r="W11" s="39" t="str">
        <f>IF($V$56="","",$V$56)</f>
        <v/>
      </c>
      <c r="X11" s="40" t="s">
        <v>21</v>
      </c>
      <c r="Y11" s="41" t="str">
        <f>IF($X$56="","",$X$56)</f>
        <v/>
      </c>
      <c r="Z11" s="39" t="str">
        <f>IF($V$67="","",$V$67)</f>
        <v/>
      </c>
      <c r="AA11" s="40" t="s">
        <v>21</v>
      </c>
      <c r="AB11" s="41" t="str">
        <f>IF($X$67="","",$X$67)</f>
        <v/>
      </c>
      <c r="AC11" s="42"/>
      <c r="AD11" s="43"/>
      <c r="AE11" s="43"/>
      <c r="AF11" s="43"/>
      <c r="AG11" s="43"/>
      <c r="AH11" s="43"/>
      <c r="AI11" s="43"/>
      <c r="AJ11" s="45"/>
      <c r="AL11" s="65" t="s">
        <v>52</v>
      </c>
      <c r="AM11" s="46" t="s">
        <v>53</v>
      </c>
      <c r="AN11" s="34"/>
    </row>
    <row r="12" spans="1:40" ht="30" customHeight="1">
      <c r="A12" s="210" t="s">
        <v>41</v>
      </c>
      <c r="B12" s="211"/>
      <c r="C12" s="212" t="str">
        <f t="shared" ref="C12:C16" si="22">IF(B13="","",IF(B13&gt;D13,"○",IF(B13=D13,"△","●")))</f>
        <v/>
      </c>
      <c r="D12" s="213"/>
      <c r="E12" s="214"/>
      <c r="F12" s="212" t="str">
        <f t="shared" si="12"/>
        <v/>
      </c>
      <c r="G12" s="213"/>
      <c r="H12" s="214"/>
      <c r="I12" s="212" t="str">
        <f t="shared" si="13"/>
        <v/>
      </c>
      <c r="J12" s="213"/>
      <c r="K12" s="214"/>
      <c r="L12" s="212" t="str">
        <f t="shared" ref="L12:L16" si="23">IF(K13="","",IF(K13&gt;M13,"○",IF(K13=M13,"△","●")))</f>
        <v/>
      </c>
      <c r="M12" s="213"/>
      <c r="N12" s="215" t="s">
        <v>11</v>
      </c>
      <c r="O12" s="216"/>
      <c r="P12" s="217"/>
      <c r="Q12" s="218" t="s">
        <v>54</v>
      </c>
      <c r="R12" s="219" t="str">
        <f>IF(Q13="","",IF(Q13&gt;S13,"○",IF(Q13=S13,"△","●")))</f>
        <v/>
      </c>
      <c r="S12" s="220"/>
      <c r="T12" s="218" t="s">
        <v>55</v>
      </c>
      <c r="U12" s="219" t="str">
        <f t="shared" si="14"/>
        <v/>
      </c>
      <c r="V12" s="220"/>
      <c r="W12" s="218" t="s">
        <v>56</v>
      </c>
      <c r="X12" s="219" t="str">
        <f t="shared" si="15"/>
        <v/>
      </c>
      <c r="Y12" s="220"/>
      <c r="Z12" s="218" t="s">
        <v>57</v>
      </c>
      <c r="AA12" s="219" t="str">
        <f t="shared" si="16"/>
        <v/>
      </c>
      <c r="AB12" s="220"/>
      <c r="AC12" s="221">
        <f t="shared" si="17"/>
        <v>0</v>
      </c>
      <c r="AD12" s="222">
        <f t="shared" si="18"/>
        <v>0</v>
      </c>
      <c r="AE12" s="222">
        <f t="shared" si="19"/>
        <v>0</v>
      </c>
      <c r="AF12" s="223">
        <f>SUM(B13,E13,H13,K13,Q13,T13,W13,Z13)</f>
        <v>0</v>
      </c>
      <c r="AG12" s="223">
        <f>SUM(D13,G13,J13,M13,S13,V13,Y13,AB13)</f>
        <v>0</v>
      </c>
      <c r="AH12" s="223">
        <f t="shared" si="20"/>
        <v>0</v>
      </c>
      <c r="AI12" s="223">
        <f t="shared" si="21"/>
        <v>0</v>
      </c>
      <c r="AJ12" s="224"/>
      <c r="AL12" s="33" t="s">
        <v>58</v>
      </c>
      <c r="AM12" s="46" t="s">
        <v>59</v>
      </c>
      <c r="AN12" s="34"/>
    </row>
    <row r="13" spans="1:40" ht="30" customHeight="1">
      <c r="A13" s="225" t="str">
        <f>VLOOKUP(A12,$AL:$AM,2,0)</f>
        <v>新浜FC</v>
      </c>
      <c r="B13" s="226" t="str">
        <f>IF($X$27="","",$X$27)</f>
        <v/>
      </c>
      <c r="C13" s="227" t="s">
        <v>21</v>
      </c>
      <c r="D13" s="228" t="str">
        <f>IF($V$27="","",$V$27)</f>
        <v/>
      </c>
      <c r="E13" s="229" t="str">
        <f>IF($X$50="","",$X$50)</f>
        <v/>
      </c>
      <c r="F13" s="227" t="s">
        <v>21</v>
      </c>
      <c r="G13" s="228" t="str">
        <f>IF($V$50="","",$V$50)</f>
        <v/>
      </c>
      <c r="H13" s="229" t="str">
        <f>IF($X$38="","",$X$38)</f>
        <v/>
      </c>
      <c r="I13" s="227" t="s">
        <v>21</v>
      </c>
      <c r="J13" s="228" t="str">
        <f>IF($V$38="","",$V$38)</f>
        <v/>
      </c>
      <c r="K13" s="229" t="str">
        <f>IF($X$29="","",$X$29)</f>
        <v/>
      </c>
      <c r="L13" s="227" t="s">
        <v>21</v>
      </c>
      <c r="M13" s="228" t="str">
        <f>IF($V$29="","",$V$29)</f>
        <v/>
      </c>
      <c r="N13" s="230"/>
      <c r="O13" s="231"/>
      <c r="P13" s="232"/>
      <c r="Q13" s="229" t="str">
        <f>IF($V$60="","",$V$60)</f>
        <v/>
      </c>
      <c r="R13" s="227" t="s">
        <v>21</v>
      </c>
      <c r="S13" s="228" t="str">
        <f>IF($X$60="","",$X$60)</f>
        <v/>
      </c>
      <c r="T13" s="229" t="str">
        <f>IF($V$36="","",$V$36)</f>
        <v/>
      </c>
      <c r="U13" s="227" t="s">
        <v>21</v>
      </c>
      <c r="V13" s="228" t="str">
        <f>IF($X$36="","",$X$36)</f>
        <v/>
      </c>
      <c r="W13" s="229" t="str">
        <f>IF($V$53="","",$V$53)</f>
        <v/>
      </c>
      <c r="X13" s="227" t="s">
        <v>21</v>
      </c>
      <c r="Y13" s="228" t="str">
        <f>IF($X$53="","",$X$53)</f>
        <v/>
      </c>
      <c r="Z13" s="229" t="str">
        <f>IF($V$63="","",$V$63)</f>
        <v/>
      </c>
      <c r="AA13" s="227" t="s">
        <v>21</v>
      </c>
      <c r="AB13" s="228" t="str">
        <f>IF($X$63="","",$X$63)</f>
        <v/>
      </c>
      <c r="AC13" s="233"/>
      <c r="AD13" s="223"/>
      <c r="AE13" s="223"/>
      <c r="AF13" s="223"/>
      <c r="AG13" s="223"/>
      <c r="AH13" s="223"/>
      <c r="AI13" s="223"/>
      <c r="AJ13" s="234"/>
      <c r="AL13" s="33"/>
    </row>
    <row r="14" spans="1:40" ht="30" customHeight="1">
      <c r="A14" s="47" t="s">
        <v>43</v>
      </c>
      <c r="B14" s="48"/>
      <c r="C14" s="49" t="str">
        <f t="shared" si="22"/>
        <v/>
      </c>
      <c r="D14" s="50"/>
      <c r="E14" s="63"/>
      <c r="F14" s="49" t="str">
        <f t="shared" ref="F14:F18" si="24">IF(E15="","",IF(E15&gt;G15,"○",IF(E15=G15,"△","●")))</f>
        <v/>
      </c>
      <c r="G14" s="50"/>
      <c r="H14" s="63"/>
      <c r="I14" s="49" t="str">
        <f t="shared" si="13"/>
        <v/>
      </c>
      <c r="J14" s="50"/>
      <c r="K14" s="63"/>
      <c r="L14" s="49" t="str">
        <f t="shared" si="23"/>
        <v/>
      </c>
      <c r="M14" s="50"/>
      <c r="N14" s="63"/>
      <c r="O14" s="49" t="str">
        <f t="shared" ref="O14:O18" si="25">IF(N15="","",IF(N15&gt;P15,"○",IF(N15=P15,"△","●")))</f>
        <v/>
      </c>
      <c r="P14" s="50"/>
      <c r="Q14" s="51" t="s">
        <v>11</v>
      </c>
      <c r="R14" s="52"/>
      <c r="S14" s="53"/>
      <c r="T14" s="54" t="s">
        <v>60</v>
      </c>
      <c r="U14" s="55" t="str">
        <f t="shared" si="14"/>
        <v/>
      </c>
      <c r="V14" s="56"/>
      <c r="W14" s="54" t="s">
        <v>61</v>
      </c>
      <c r="X14" s="55" t="str">
        <f t="shared" si="15"/>
        <v/>
      </c>
      <c r="Y14" s="56"/>
      <c r="Z14" s="54" t="s">
        <v>62</v>
      </c>
      <c r="AA14" s="55" t="str">
        <f t="shared" si="16"/>
        <v/>
      </c>
      <c r="AB14" s="56"/>
      <c r="AC14" s="57">
        <f t="shared" si="17"/>
        <v>0</v>
      </c>
      <c r="AD14" s="58">
        <f t="shared" si="18"/>
        <v>0</v>
      </c>
      <c r="AE14" s="58">
        <f t="shared" si="19"/>
        <v>0</v>
      </c>
      <c r="AF14" s="43">
        <f>SUM(B15,E15,H15,K15,N15,T15,W15,Z15)</f>
        <v>0</v>
      </c>
      <c r="AG14" s="43">
        <f>SUM(D15,G15,J15,M15,P15,V15,Y15,AB15)</f>
        <v>0</v>
      </c>
      <c r="AH14" s="43">
        <f t="shared" si="20"/>
        <v>0</v>
      </c>
      <c r="AI14" s="43">
        <f t="shared" si="21"/>
        <v>0</v>
      </c>
      <c r="AJ14" s="60"/>
    </row>
    <row r="15" spans="1:40" ht="30" customHeight="1">
      <c r="A15" s="35" t="str">
        <f>VLOOKUP(A14,$AL:$AM,2,0)</f>
        <v>流山翼少年SC
 エスペランサ</v>
      </c>
      <c r="B15" s="61" t="str">
        <f>IF($X$47="","",$X$47)</f>
        <v/>
      </c>
      <c r="C15" s="40" t="s">
        <v>21</v>
      </c>
      <c r="D15" s="41" t="str">
        <f>IF($V$47="","",$V$47)</f>
        <v/>
      </c>
      <c r="E15" s="39" t="str">
        <f>IF($X$65="","",$X$65)</f>
        <v/>
      </c>
      <c r="F15" s="40" t="s">
        <v>21</v>
      </c>
      <c r="G15" s="41" t="str">
        <f>IF($V$65="","",$V$65)</f>
        <v/>
      </c>
      <c r="H15" s="39" t="str">
        <f>IF($X$62="","",$X$62)</f>
        <v/>
      </c>
      <c r="I15" s="40" t="s">
        <v>21</v>
      </c>
      <c r="J15" s="41" t="str">
        <f>IF($V$62="","",$V$62)</f>
        <v/>
      </c>
      <c r="K15" s="39" t="str">
        <f>IF($X$43="","",$X$43)</f>
        <v/>
      </c>
      <c r="L15" s="40" t="s">
        <v>21</v>
      </c>
      <c r="M15" s="41" t="str">
        <f>IF($V$43="","",$V$43)</f>
        <v/>
      </c>
      <c r="N15" s="39" t="str">
        <f>IF($X$60="","",$X$60)</f>
        <v/>
      </c>
      <c r="O15" s="40" t="s">
        <v>21</v>
      </c>
      <c r="P15" s="41" t="str">
        <f>IF($V$60="","",$V$60)</f>
        <v/>
      </c>
      <c r="Q15" s="62"/>
      <c r="R15" s="37"/>
      <c r="S15" s="38"/>
      <c r="T15" s="39" t="str">
        <f>IF($V$30="","",$V$30)</f>
        <v/>
      </c>
      <c r="U15" s="40" t="s">
        <v>21</v>
      </c>
      <c r="V15" s="41" t="str">
        <f>IF($X$30="","",$X$30)</f>
        <v/>
      </c>
      <c r="W15" s="39" t="str">
        <f>IF($V$41="","",$V$41)</f>
        <v/>
      </c>
      <c r="X15" s="40" t="s">
        <v>21</v>
      </c>
      <c r="Y15" s="41" t="str">
        <f>IF($X$41="","",$X$41)</f>
        <v/>
      </c>
      <c r="Z15" s="39" t="str">
        <f>IF($V$34="","",$V$34)</f>
        <v/>
      </c>
      <c r="AA15" s="40" t="s">
        <v>21</v>
      </c>
      <c r="AB15" s="41" t="str">
        <f>IF($X$34="","",$X$34)</f>
        <v/>
      </c>
      <c r="AC15" s="42"/>
      <c r="AD15" s="43"/>
      <c r="AE15" s="43"/>
      <c r="AF15" s="43"/>
      <c r="AG15" s="43"/>
      <c r="AH15" s="43"/>
      <c r="AI15" s="43"/>
      <c r="AJ15" s="45"/>
    </row>
    <row r="16" spans="1:40" ht="30" customHeight="1">
      <c r="A16" s="47" t="s">
        <v>50</v>
      </c>
      <c r="B16" s="48"/>
      <c r="C16" s="49" t="str">
        <f t="shared" si="22"/>
        <v/>
      </c>
      <c r="D16" s="50"/>
      <c r="E16" s="63"/>
      <c r="F16" s="49" t="str">
        <f t="shared" si="24"/>
        <v/>
      </c>
      <c r="G16" s="50"/>
      <c r="H16" s="63"/>
      <c r="I16" s="49" t="str">
        <f t="shared" ref="I16:I20" si="26">IF(H17="","",IF(H17&gt;J17,"○",IF(H17=J17,"△","●")))</f>
        <v/>
      </c>
      <c r="J16" s="50"/>
      <c r="K16" s="63"/>
      <c r="L16" s="49" t="str">
        <f t="shared" si="23"/>
        <v/>
      </c>
      <c r="M16" s="50"/>
      <c r="N16" s="63"/>
      <c r="O16" s="49" t="str">
        <f t="shared" si="25"/>
        <v/>
      </c>
      <c r="P16" s="50"/>
      <c r="Q16" s="63"/>
      <c r="R16" s="49" t="str">
        <f t="shared" ref="R16:R20" si="27">IF(Q17="","",IF(Q17&gt;S17,"○",IF(Q17=S17,"△","●")))</f>
        <v/>
      </c>
      <c r="S16" s="50"/>
      <c r="T16" s="64" t="s">
        <v>11</v>
      </c>
      <c r="U16" s="52"/>
      <c r="V16" s="53"/>
      <c r="W16" s="54" t="s">
        <v>63</v>
      </c>
      <c r="X16" s="55" t="str">
        <f>IF(W17="","",IF(W17&gt;Y17,"○",IF(W17=Y17,"△","●")))</f>
        <v/>
      </c>
      <c r="Y16" s="56"/>
      <c r="Z16" s="54" t="s">
        <v>64</v>
      </c>
      <c r="AA16" s="55" t="str">
        <f>IF(Z17="","",IF(Z17&gt;AB17,"○",IF(Z17=AB17,"△","●")))</f>
        <v/>
      </c>
      <c r="AB16" s="56"/>
      <c r="AC16" s="57">
        <f t="shared" ref="AC16:AC20" si="28">COUNTIF(B16:AB16,"○")</f>
        <v>0</v>
      </c>
      <c r="AD16" s="58">
        <f t="shared" ref="AD16:AD20" si="29">COUNTIF(B16:AB16,"△")</f>
        <v>0</v>
      </c>
      <c r="AE16" s="58">
        <f t="shared" ref="AE16:AE20" si="30">COUNTIF(B16:AB16,"●")</f>
        <v>0</v>
      </c>
      <c r="AF16" s="43">
        <f>SUM(B17,E17,H17,K17,N17,Q17,W17,Z17)</f>
        <v>0</v>
      </c>
      <c r="AG16" s="43">
        <f>SUM(D17,G17,J17,M17,P17,S17,Y17,AB17)</f>
        <v>0</v>
      </c>
      <c r="AH16" s="43">
        <f t="shared" ref="AH16:AH20" si="31">AF16-AG16</f>
        <v>0</v>
      </c>
      <c r="AI16" s="43">
        <f t="shared" ref="AI16:AI20" si="32">AC16*3+AD16*1</f>
        <v>0</v>
      </c>
      <c r="AJ16" s="60"/>
    </row>
    <row r="17" spans="1:37" ht="30" customHeight="1">
      <c r="A17" s="35" t="str">
        <f>VLOOKUP(A16,$AL:$AM,2,0)</f>
        <v>国府台FC</v>
      </c>
      <c r="B17" s="61" t="str">
        <f>IF($X$55="","",$X$55)</f>
        <v/>
      </c>
      <c r="C17" s="40" t="s">
        <v>21</v>
      </c>
      <c r="D17" s="41" t="str">
        <f>IF($V$55="","",$V$55)</f>
        <v/>
      </c>
      <c r="E17" s="39" t="str">
        <f>IF($X$57="","",$X$57)</f>
        <v/>
      </c>
      <c r="F17" s="40" t="s">
        <v>21</v>
      </c>
      <c r="G17" s="41" t="str">
        <f>IF($V$57="","",$V$57)</f>
        <v/>
      </c>
      <c r="H17" s="39" t="str">
        <f>IF($X$66="","",$X$66)</f>
        <v/>
      </c>
      <c r="I17" s="40" t="s">
        <v>21</v>
      </c>
      <c r="J17" s="41" t="str">
        <f>IF($V$66="","",$V$66)</f>
        <v/>
      </c>
      <c r="K17" s="39" t="str">
        <f>IF($X$48="","",$X$48)</f>
        <v/>
      </c>
      <c r="L17" s="40" t="s">
        <v>21</v>
      </c>
      <c r="M17" s="41" t="str">
        <f>IF($V$48="","",$V$48)</f>
        <v/>
      </c>
      <c r="N17" s="39" t="str">
        <f>IF($X$36="","",$X$36)</f>
        <v/>
      </c>
      <c r="O17" s="40" t="s">
        <v>21</v>
      </c>
      <c r="P17" s="41" t="str">
        <f>IF($V$36="","",$V$36)</f>
        <v/>
      </c>
      <c r="Q17" s="39" t="str">
        <f>IF($X$30="","",$X$30)</f>
        <v/>
      </c>
      <c r="R17" s="40" t="s">
        <v>21</v>
      </c>
      <c r="S17" s="41" t="str">
        <f>IF($V$30="","",$V$30)</f>
        <v/>
      </c>
      <c r="T17" s="66"/>
      <c r="U17" s="67"/>
      <c r="V17" s="68"/>
      <c r="W17" s="39" t="str">
        <f>IF($V$33="","",$V$33)</f>
        <v/>
      </c>
      <c r="X17" s="40" t="s">
        <v>21</v>
      </c>
      <c r="Y17" s="41" t="str">
        <f>IF($X$33="","",$X$33)</f>
        <v/>
      </c>
      <c r="Z17" s="39" t="str">
        <f>IF($V$39="","",$V$39)</f>
        <v/>
      </c>
      <c r="AA17" s="40" t="s">
        <v>21</v>
      </c>
      <c r="AB17" s="41" t="str">
        <f>IF($X$39="","",$X$39)</f>
        <v/>
      </c>
      <c r="AC17" s="42"/>
      <c r="AD17" s="43"/>
      <c r="AE17" s="43"/>
      <c r="AF17" s="43"/>
      <c r="AG17" s="43"/>
      <c r="AH17" s="43"/>
      <c r="AI17" s="43"/>
      <c r="AJ17" s="45"/>
    </row>
    <row r="18" spans="1:37" ht="30" customHeight="1">
      <c r="A18" s="47" t="s">
        <v>52</v>
      </c>
      <c r="B18" s="48"/>
      <c r="C18" s="49" t="str">
        <f>IF(B19="","",IF(B19&gt;D19,"○",IF(B19=D19,"△","●")))</f>
        <v/>
      </c>
      <c r="D18" s="50"/>
      <c r="E18" s="63"/>
      <c r="F18" s="49" t="str">
        <f t="shared" si="24"/>
        <v/>
      </c>
      <c r="G18" s="50"/>
      <c r="H18" s="63"/>
      <c r="I18" s="49" t="str">
        <f t="shared" si="26"/>
        <v/>
      </c>
      <c r="J18" s="50"/>
      <c r="K18" s="63"/>
      <c r="L18" s="49" t="str">
        <f>IF(K19="","",IF(K19&gt;M19,"○",IF(K19=M19,"△","●")))</f>
        <v/>
      </c>
      <c r="M18" s="50"/>
      <c r="N18" s="63"/>
      <c r="O18" s="49" t="str">
        <f t="shared" si="25"/>
        <v/>
      </c>
      <c r="P18" s="50"/>
      <c r="Q18" s="63"/>
      <c r="R18" s="49" t="str">
        <f t="shared" si="27"/>
        <v/>
      </c>
      <c r="S18" s="50"/>
      <c r="T18" s="63"/>
      <c r="U18" s="49" t="str">
        <f>IF(T19="","",IF(T19&gt;V19,"○",IF(T19=V19,"△","●")))</f>
        <v/>
      </c>
      <c r="V18" s="50"/>
      <c r="W18" s="51" t="s">
        <v>11</v>
      </c>
      <c r="X18" s="52"/>
      <c r="Y18" s="53"/>
      <c r="Z18" s="54" t="s">
        <v>65</v>
      </c>
      <c r="AA18" s="55" t="str">
        <f>IF(Z19="","",IF(Z19&gt;AB19,"○",IF(Z19=AB19,"△","●")))</f>
        <v/>
      </c>
      <c r="AB18" s="56"/>
      <c r="AC18" s="57">
        <f t="shared" si="28"/>
        <v>0</v>
      </c>
      <c r="AD18" s="58">
        <f t="shared" si="29"/>
        <v>0</v>
      </c>
      <c r="AE18" s="58">
        <f t="shared" si="30"/>
        <v>0</v>
      </c>
      <c r="AF18" s="43">
        <f>SUM(B19,E19,H19,K19,N19,Q19,T19,Z19)</f>
        <v>0</v>
      </c>
      <c r="AG18" s="43">
        <f>SUM(D19,G19,J19,M19,P19,S19,V19,AB19)</f>
        <v>0</v>
      </c>
      <c r="AH18" s="43">
        <f t="shared" si="31"/>
        <v>0</v>
      </c>
      <c r="AI18" s="43">
        <f t="shared" si="32"/>
        <v>0</v>
      </c>
      <c r="AJ18" s="69"/>
    </row>
    <row r="19" spans="1:37" ht="30" customHeight="1">
      <c r="A19" s="35" t="str">
        <f>VLOOKUP(A18,$AL:$AM,2,0)</f>
        <v>習志野台FC
スポーツ少年団</v>
      </c>
      <c r="B19" s="61" t="str">
        <f>IF($X$58="","",$X$58)</f>
        <v/>
      </c>
      <c r="C19" s="40" t="s">
        <v>21</v>
      </c>
      <c r="D19" s="41" t="str">
        <f>IF($V$58="","",$V$58)</f>
        <v/>
      </c>
      <c r="E19" s="39" t="str">
        <f>IF($X$44="","",$X$44)</f>
        <v/>
      </c>
      <c r="F19" s="40" t="s">
        <v>21</v>
      </c>
      <c r="G19" s="41" t="str">
        <f>IF($V$44="","",$V$44)</f>
        <v/>
      </c>
      <c r="H19" s="39" t="str">
        <f>IF($X$51="","",$X$51)</f>
        <v/>
      </c>
      <c r="I19" s="40" t="s">
        <v>21</v>
      </c>
      <c r="J19" s="41" t="str">
        <f>IF($V$51="","",$V$51)</f>
        <v/>
      </c>
      <c r="K19" s="39" t="str">
        <f>IF($X$56="","",$X$56)</f>
        <v/>
      </c>
      <c r="L19" s="40" t="s">
        <v>21</v>
      </c>
      <c r="M19" s="41" t="str">
        <f>IF($V$56="","",$V$56)</f>
        <v/>
      </c>
      <c r="N19" s="39" t="str">
        <f>IF($X$53="","",$X$53)</f>
        <v/>
      </c>
      <c r="O19" s="40" t="s">
        <v>21</v>
      </c>
      <c r="P19" s="41" t="str">
        <f>IF($V$53="","",$V$53)</f>
        <v/>
      </c>
      <c r="Q19" s="39" t="str">
        <f>IF($X$41="","",$X$41)</f>
        <v/>
      </c>
      <c r="R19" s="40" t="s">
        <v>21</v>
      </c>
      <c r="S19" s="41" t="str">
        <f>IF($V$41="","",$V$41)</f>
        <v/>
      </c>
      <c r="T19" s="39" t="str">
        <f>IF($X$33="","",$X$33)</f>
        <v/>
      </c>
      <c r="U19" s="40" t="s">
        <v>21</v>
      </c>
      <c r="V19" s="41" t="str">
        <f>IF($V$33="","",$V$33)</f>
        <v/>
      </c>
      <c r="W19" s="62"/>
      <c r="X19" s="37"/>
      <c r="Y19" s="38"/>
      <c r="Z19" s="39" t="str">
        <f>IF($V$31="","",$V$31)</f>
        <v/>
      </c>
      <c r="AA19" s="40" t="s">
        <v>21</v>
      </c>
      <c r="AB19" s="41" t="str">
        <f>IF($X$31="","",$X$31)</f>
        <v/>
      </c>
      <c r="AC19" s="42"/>
      <c r="AD19" s="43"/>
      <c r="AE19" s="43"/>
      <c r="AF19" s="43"/>
      <c r="AG19" s="43"/>
      <c r="AH19" s="43"/>
      <c r="AI19" s="43"/>
      <c r="AJ19" s="45"/>
    </row>
    <row r="20" spans="1:37" ht="30" customHeight="1">
      <c r="A20" s="47" t="s">
        <v>58</v>
      </c>
      <c r="B20" s="48"/>
      <c r="C20" s="49" t="str">
        <f>IF(B21="","",IF(B21&gt;D21,"○",IF(B21=D21,"△","●")))</f>
        <v/>
      </c>
      <c r="D20" s="50"/>
      <c r="E20" s="63"/>
      <c r="F20" s="49" t="str">
        <f>IF(E21="","",IF(E21&gt;G21,"○",IF(E21=G21,"△","●")))</f>
        <v/>
      </c>
      <c r="G20" s="50"/>
      <c r="H20" s="63"/>
      <c r="I20" s="49" t="str">
        <f t="shared" si="26"/>
        <v/>
      </c>
      <c r="J20" s="50"/>
      <c r="K20" s="63"/>
      <c r="L20" s="49" t="str">
        <f>IF(K21="","",IF(K21&gt;M21,"○",IF(K21=M21,"△","●")))</f>
        <v/>
      </c>
      <c r="M20" s="50"/>
      <c r="N20" s="63"/>
      <c r="O20" s="49" t="str">
        <f>IF(N21="","",IF(N21&gt;P21,"○",IF(N21=P21,"△","●")))</f>
        <v/>
      </c>
      <c r="P20" s="50"/>
      <c r="Q20" s="63"/>
      <c r="R20" s="49" t="str">
        <f t="shared" si="27"/>
        <v/>
      </c>
      <c r="S20" s="50"/>
      <c r="T20" s="63"/>
      <c r="U20" s="49" t="str">
        <f>IF(T21="","",IF(T21&gt;V21,"○",IF(T21=V21,"△","●")))</f>
        <v/>
      </c>
      <c r="V20" s="50"/>
      <c r="W20" s="63"/>
      <c r="X20" s="49" t="str">
        <f>IF(W21="","",IF(W21&gt;Y21,"○",IF(W21=Y21,"△","●")))</f>
        <v/>
      </c>
      <c r="Y20" s="50"/>
      <c r="Z20" s="70" t="s">
        <v>11</v>
      </c>
      <c r="AA20" s="67"/>
      <c r="AB20" s="68"/>
      <c r="AC20" s="57">
        <f t="shared" si="28"/>
        <v>0</v>
      </c>
      <c r="AD20" s="58">
        <f t="shared" si="29"/>
        <v>0</v>
      </c>
      <c r="AE20" s="58">
        <f t="shared" si="30"/>
        <v>0</v>
      </c>
      <c r="AF20" s="43">
        <f>SUM(B21,E21,H21,K21,N21,Q21,T21,W21)</f>
        <v>0</v>
      </c>
      <c r="AG20" s="43">
        <f>SUM(D21,G21,J21,M21,P21,S21,V21,Y21)</f>
        <v>0</v>
      </c>
      <c r="AH20" s="43">
        <f t="shared" si="31"/>
        <v>0</v>
      </c>
      <c r="AI20" s="43">
        <f t="shared" si="32"/>
        <v>0</v>
      </c>
      <c r="AJ20" s="60"/>
    </row>
    <row r="21" spans="1:37" ht="30" customHeight="1" thickBot="1">
      <c r="A21" s="71" t="str">
        <f>VLOOKUP(A20,$AL:$AM,2,0)</f>
        <v>習志野MSS・
香澄 G</v>
      </c>
      <c r="B21" s="72" t="str">
        <f>IF($X$37="","",$X$37)</f>
        <v/>
      </c>
      <c r="C21" s="73" t="s">
        <v>21</v>
      </c>
      <c r="D21" s="74" t="str">
        <f>IF($V$37="","",$V$37)</f>
        <v/>
      </c>
      <c r="E21" s="75" t="str">
        <f>IF($X$52="","",$X$52)</f>
        <v/>
      </c>
      <c r="F21" s="73" t="s">
        <v>21</v>
      </c>
      <c r="G21" s="74" t="str">
        <f>IF($V$52="","",$V$52)</f>
        <v/>
      </c>
      <c r="H21" s="75" t="str">
        <f>IF($X$54="","",$X$54)</f>
        <v/>
      </c>
      <c r="I21" s="73" t="s">
        <v>21</v>
      </c>
      <c r="J21" s="74" t="str">
        <f>IF($V$54="","",$V$54)</f>
        <v/>
      </c>
      <c r="K21" s="75" t="str">
        <f>IF($X$67="","",$X$67)</f>
        <v/>
      </c>
      <c r="L21" s="73" t="s">
        <v>21</v>
      </c>
      <c r="M21" s="74" t="str">
        <f>IF($V$67="","",$V$67)</f>
        <v/>
      </c>
      <c r="N21" s="75" t="str">
        <f>IF($X$63="","",$X$63)</f>
        <v/>
      </c>
      <c r="O21" s="73" t="s">
        <v>21</v>
      </c>
      <c r="P21" s="74" t="str">
        <f>IF($V$63="","",$V$63)</f>
        <v/>
      </c>
      <c r="Q21" s="75" t="str">
        <f>IF($X$34="","",$X$34)</f>
        <v/>
      </c>
      <c r="R21" s="73" t="s">
        <v>21</v>
      </c>
      <c r="S21" s="74" t="str">
        <f>IF($V$34="","",$V$34)</f>
        <v/>
      </c>
      <c r="T21" s="75" t="str">
        <f>IF($X$39="","",$X$39)</f>
        <v/>
      </c>
      <c r="U21" s="73" t="s">
        <v>21</v>
      </c>
      <c r="V21" s="74" t="str">
        <f>IF($V$39="","",$V$39)</f>
        <v/>
      </c>
      <c r="W21" s="75" t="str">
        <f>IF($X$31="","",$X$31)</f>
        <v/>
      </c>
      <c r="X21" s="73" t="s">
        <v>21</v>
      </c>
      <c r="Y21" s="74" t="str">
        <f>IF($V$31="","",$V$31)</f>
        <v/>
      </c>
      <c r="Z21" s="76"/>
      <c r="AA21" s="77"/>
      <c r="AB21" s="78"/>
      <c r="AC21" s="79"/>
      <c r="AD21" s="80"/>
      <c r="AE21" s="80"/>
      <c r="AF21" s="80"/>
      <c r="AG21" s="80"/>
      <c r="AH21" s="80"/>
      <c r="AI21" s="80"/>
      <c r="AJ21" s="81"/>
    </row>
    <row r="22" spans="1:37">
      <c r="AJ22" s="82"/>
      <c r="AK22" s="82"/>
    </row>
    <row r="23" spans="1:37" ht="18.600000000000001" thickBot="1">
      <c r="A23" s="83" t="str">
        <f>A2</f>
        <v>２部 
N11リーグ</v>
      </c>
      <c r="AJ23" s="82"/>
      <c r="AK23" s="82"/>
    </row>
    <row r="24" spans="1:37" ht="15" customHeight="1">
      <c r="A24" s="84" t="s">
        <v>66</v>
      </c>
      <c r="B24" s="85" t="s">
        <v>67</v>
      </c>
      <c r="C24" s="86"/>
      <c r="D24" s="86" t="s">
        <v>68</v>
      </c>
      <c r="E24" s="86"/>
      <c r="F24" s="87" t="s">
        <v>69</v>
      </c>
      <c r="G24" s="88"/>
      <c r="H24" s="88"/>
      <c r="I24" s="88"/>
      <c r="J24" s="88"/>
      <c r="K24" s="88"/>
      <c r="L24" s="85"/>
      <c r="M24" s="89" t="s">
        <v>70</v>
      </c>
      <c r="N24" s="87" t="s">
        <v>71</v>
      </c>
      <c r="O24" s="88"/>
      <c r="P24" s="87" t="s">
        <v>72</v>
      </c>
      <c r="Q24" s="88"/>
      <c r="R24" s="88"/>
      <c r="S24" s="88"/>
      <c r="T24" s="88"/>
      <c r="U24" s="85"/>
      <c r="V24" s="87" t="s">
        <v>5</v>
      </c>
      <c r="W24" s="88"/>
      <c r="X24" s="85"/>
      <c r="Y24" s="87" t="s">
        <v>72</v>
      </c>
      <c r="Z24" s="88"/>
      <c r="AA24" s="88"/>
      <c r="AB24" s="88"/>
      <c r="AC24" s="88"/>
      <c r="AD24" s="85"/>
      <c r="AE24" s="90" t="s">
        <v>73</v>
      </c>
      <c r="AF24" s="87" t="s">
        <v>74</v>
      </c>
      <c r="AG24" s="88"/>
      <c r="AH24" s="88"/>
      <c r="AI24" s="88"/>
      <c r="AJ24" s="91"/>
    </row>
    <row r="25" spans="1:37" ht="15" customHeight="1">
      <c r="A25" s="92" t="s">
        <v>72</v>
      </c>
      <c r="B25" s="93">
        <v>1</v>
      </c>
      <c r="C25" s="93"/>
      <c r="D25" s="94">
        <v>4</v>
      </c>
      <c r="E25" s="95">
        <v>25</v>
      </c>
      <c r="F25" s="257" t="s">
        <v>75</v>
      </c>
      <c r="G25" s="258"/>
      <c r="H25" s="258"/>
      <c r="I25" s="258"/>
      <c r="J25" s="258"/>
      <c r="K25" s="258"/>
      <c r="L25" s="259"/>
      <c r="M25" s="99">
        <v>1</v>
      </c>
      <c r="N25" s="100">
        <v>0.375</v>
      </c>
      <c r="O25" s="101"/>
      <c r="P25" s="102" t="s">
        <v>10</v>
      </c>
      <c r="Q25" s="103" t="str">
        <f>IF(P25="","",VLOOKUP(P25,$AL:$AM,2,0))</f>
        <v>葛飾FC</v>
      </c>
      <c r="R25" s="104"/>
      <c r="S25" s="104"/>
      <c r="T25" s="104"/>
      <c r="U25" s="105"/>
      <c r="V25" s="106"/>
      <c r="W25" s="107" t="s">
        <v>76</v>
      </c>
      <c r="X25" s="108"/>
      <c r="Y25" s="102" t="s">
        <v>22</v>
      </c>
      <c r="Z25" s="103" t="str">
        <f>IF(Y25="","",VLOOKUP(Y25,$AL:$AM,2,0))</f>
        <v>高野山SSS
 Red</v>
      </c>
      <c r="AA25" s="104"/>
      <c r="AB25" s="104"/>
      <c r="AC25" s="104"/>
      <c r="AD25" s="105"/>
      <c r="AE25" s="109" t="s">
        <v>77</v>
      </c>
      <c r="AF25" s="110" t="s">
        <v>78</v>
      </c>
      <c r="AG25" s="111"/>
      <c r="AH25" s="111"/>
      <c r="AI25" s="111"/>
      <c r="AJ25" s="112"/>
    </row>
    <row r="26" spans="1:37" ht="15" customHeight="1">
      <c r="A26" s="113" t="s">
        <v>20</v>
      </c>
      <c r="B26" s="93"/>
      <c r="C26" s="93"/>
      <c r="D26" s="114"/>
      <c r="E26" s="115"/>
      <c r="F26" s="260" t="s">
        <v>79</v>
      </c>
      <c r="G26" s="261"/>
      <c r="H26" s="261"/>
      <c r="I26" s="261"/>
      <c r="J26" s="261"/>
      <c r="K26" s="261"/>
      <c r="L26" s="262"/>
      <c r="M26" s="119">
        <v>2</v>
      </c>
      <c r="N26" s="120">
        <v>0.41666666666666669</v>
      </c>
      <c r="O26" s="121"/>
      <c r="P26" s="122" t="s">
        <v>31</v>
      </c>
      <c r="Q26" s="123" t="str">
        <f t="shared" ref="Q26:Q74" si="33">IF(P26="","",VLOOKUP(P26,$AL:$AM,2,0))</f>
        <v>流山隼少年SC</v>
      </c>
      <c r="R26" s="124"/>
      <c r="S26" s="124"/>
      <c r="T26" s="124"/>
      <c r="U26" s="125"/>
      <c r="V26" s="126"/>
      <c r="W26" s="127" t="s">
        <v>76</v>
      </c>
      <c r="X26" s="128"/>
      <c r="Y26" s="122" t="s">
        <v>33</v>
      </c>
      <c r="Z26" s="123" t="str">
        <f t="shared" ref="Z26:Z74" si="34">IF(Y26="","",VLOOKUP(Y26,$AL:$AM,2,0))</f>
        <v>松葉SC</v>
      </c>
      <c r="AA26" s="124"/>
      <c r="AB26" s="124"/>
      <c r="AC26" s="124"/>
      <c r="AD26" s="125"/>
      <c r="AE26" s="268" t="s">
        <v>80</v>
      </c>
      <c r="AF26" s="130" t="s">
        <v>81</v>
      </c>
      <c r="AG26" s="131"/>
      <c r="AH26" s="131"/>
      <c r="AI26" s="131"/>
      <c r="AJ26" s="132"/>
    </row>
    <row r="27" spans="1:37" ht="15" customHeight="1">
      <c r="A27" s="133" t="s">
        <v>82</v>
      </c>
      <c r="B27" s="93"/>
      <c r="C27" s="93"/>
      <c r="D27" s="114"/>
      <c r="E27" s="115"/>
      <c r="F27" s="260"/>
      <c r="G27" s="261"/>
      <c r="H27" s="261"/>
      <c r="I27" s="261"/>
      <c r="J27" s="261"/>
      <c r="K27" s="261"/>
      <c r="L27" s="262"/>
      <c r="M27" s="266">
        <v>3</v>
      </c>
      <c r="N27" s="120">
        <v>0.45833333333333331</v>
      </c>
      <c r="O27" s="121"/>
      <c r="P27" s="237" t="s">
        <v>10</v>
      </c>
      <c r="Q27" s="238" t="str">
        <f t="shared" si="33"/>
        <v>葛飾FC</v>
      </c>
      <c r="R27" s="239"/>
      <c r="S27" s="239"/>
      <c r="T27" s="239"/>
      <c r="U27" s="240"/>
      <c r="V27" s="241"/>
      <c r="W27" s="242" t="s">
        <v>76</v>
      </c>
      <c r="X27" s="243"/>
      <c r="Y27" s="237" t="s">
        <v>41</v>
      </c>
      <c r="Z27" s="238" t="str">
        <f t="shared" si="34"/>
        <v>新浜FC</v>
      </c>
      <c r="AA27" s="239"/>
      <c r="AB27" s="239"/>
      <c r="AC27" s="239"/>
      <c r="AD27" s="240"/>
      <c r="AE27" s="129" t="s">
        <v>83</v>
      </c>
      <c r="AF27" s="244" t="s">
        <v>84</v>
      </c>
      <c r="AG27" s="245"/>
      <c r="AH27" s="245"/>
      <c r="AI27" s="245"/>
      <c r="AJ27" s="246"/>
    </row>
    <row r="28" spans="1:37" ht="15" customHeight="1">
      <c r="A28" s="134" t="s">
        <v>85</v>
      </c>
      <c r="B28" s="93"/>
      <c r="C28" s="93"/>
      <c r="D28" s="114"/>
      <c r="E28" s="115"/>
      <c r="F28" s="260"/>
      <c r="G28" s="261"/>
      <c r="H28" s="261"/>
      <c r="I28" s="261"/>
      <c r="J28" s="261"/>
      <c r="K28" s="261"/>
      <c r="L28" s="262"/>
      <c r="M28" s="119">
        <v>4</v>
      </c>
      <c r="N28" s="135">
        <v>0.5</v>
      </c>
      <c r="O28" s="136"/>
      <c r="P28" s="122" t="s">
        <v>22</v>
      </c>
      <c r="Q28" s="123" t="str">
        <f t="shared" si="33"/>
        <v>高野山SSS
 Red</v>
      </c>
      <c r="R28" s="124"/>
      <c r="S28" s="124"/>
      <c r="T28" s="124"/>
      <c r="U28" s="125"/>
      <c r="V28" s="126"/>
      <c r="W28" s="127" t="s">
        <v>76</v>
      </c>
      <c r="X28" s="128"/>
      <c r="Y28" s="122" t="s">
        <v>31</v>
      </c>
      <c r="Z28" s="123" t="str">
        <f t="shared" si="34"/>
        <v>流山隼少年SC</v>
      </c>
      <c r="AA28" s="124"/>
      <c r="AB28" s="124"/>
      <c r="AC28" s="124"/>
      <c r="AD28" s="125"/>
      <c r="AE28" s="268" t="s">
        <v>86</v>
      </c>
      <c r="AF28" s="130" t="s">
        <v>87</v>
      </c>
      <c r="AG28" s="131"/>
      <c r="AH28" s="131"/>
      <c r="AI28" s="131"/>
      <c r="AJ28" s="132"/>
    </row>
    <row r="29" spans="1:37" ht="15" customHeight="1">
      <c r="A29" s="134" t="s">
        <v>88</v>
      </c>
      <c r="B29" s="93"/>
      <c r="C29" s="93"/>
      <c r="D29" s="114"/>
      <c r="E29" s="115"/>
      <c r="F29" s="263"/>
      <c r="G29" s="264"/>
      <c r="H29" s="264"/>
      <c r="I29" s="264"/>
      <c r="J29" s="264"/>
      <c r="K29" s="264"/>
      <c r="L29" s="265"/>
      <c r="M29" s="267">
        <v>5</v>
      </c>
      <c r="N29" s="135">
        <v>0.54166666666666663</v>
      </c>
      <c r="O29" s="141"/>
      <c r="P29" s="247" t="s">
        <v>33</v>
      </c>
      <c r="Q29" s="248" t="str">
        <f t="shared" si="33"/>
        <v>松葉SC</v>
      </c>
      <c r="R29" s="249"/>
      <c r="S29" s="249"/>
      <c r="T29" s="249"/>
      <c r="U29" s="250"/>
      <c r="V29" s="251"/>
      <c r="W29" s="252" t="s">
        <v>76</v>
      </c>
      <c r="X29" s="253"/>
      <c r="Y29" s="247" t="s">
        <v>41</v>
      </c>
      <c r="Z29" s="248" t="str">
        <f t="shared" si="34"/>
        <v>新浜FC</v>
      </c>
      <c r="AA29" s="249"/>
      <c r="AB29" s="249"/>
      <c r="AC29" s="249"/>
      <c r="AD29" s="250"/>
      <c r="AE29" s="149" t="s">
        <v>89</v>
      </c>
      <c r="AF29" s="254" t="s">
        <v>90</v>
      </c>
      <c r="AG29" s="255"/>
      <c r="AH29" s="255"/>
      <c r="AI29" s="255"/>
      <c r="AJ29" s="256"/>
    </row>
    <row r="30" spans="1:37" ht="15" customHeight="1">
      <c r="A30" s="92" t="s">
        <v>72</v>
      </c>
      <c r="B30" s="93"/>
      <c r="C30" s="93"/>
      <c r="D30" s="114"/>
      <c r="E30" s="115"/>
      <c r="F30" s="150" t="s">
        <v>91</v>
      </c>
      <c r="G30" s="151"/>
      <c r="H30" s="151"/>
      <c r="I30" s="151"/>
      <c r="J30" s="151"/>
      <c r="K30" s="151"/>
      <c r="L30" s="152"/>
      <c r="M30" s="99">
        <v>6</v>
      </c>
      <c r="N30" s="100">
        <v>0.375</v>
      </c>
      <c r="O30" s="101"/>
      <c r="P30" s="102" t="s">
        <v>43</v>
      </c>
      <c r="Q30" s="103" t="str">
        <f t="shared" si="33"/>
        <v>流山翼少年SC
 エスペランサ</v>
      </c>
      <c r="R30" s="104"/>
      <c r="S30" s="104"/>
      <c r="T30" s="104"/>
      <c r="U30" s="105"/>
      <c r="V30" s="106"/>
      <c r="W30" s="107" t="s">
        <v>76</v>
      </c>
      <c r="X30" s="108"/>
      <c r="Y30" s="102" t="s">
        <v>50</v>
      </c>
      <c r="Z30" s="103" t="str">
        <f t="shared" si="34"/>
        <v>国府台FC</v>
      </c>
      <c r="AA30" s="104"/>
      <c r="AB30" s="104"/>
      <c r="AC30" s="104"/>
      <c r="AD30" s="105"/>
      <c r="AE30" s="109" t="s">
        <v>92</v>
      </c>
      <c r="AF30" s="130" t="s">
        <v>81</v>
      </c>
      <c r="AG30" s="131"/>
      <c r="AH30" s="131"/>
      <c r="AI30" s="131"/>
      <c r="AJ30" s="132"/>
    </row>
    <row r="31" spans="1:37" ht="15" customHeight="1">
      <c r="A31" s="113" t="s">
        <v>93</v>
      </c>
      <c r="B31" s="93"/>
      <c r="C31" s="93"/>
      <c r="D31" s="114"/>
      <c r="E31" s="115"/>
      <c r="F31" s="153" t="s">
        <v>94</v>
      </c>
      <c r="G31" s="154"/>
      <c r="H31" s="154"/>
      <c r="I31" s="154"/>
      <c r="J31" s="154"/>
      <c r="K31" s="154"/>
      <c r="L31" s="155"/>
      <c r="M31" s="119">
        <v>7</v>
      </c>
      <c r="N31" s="120">
        <v>0.41666666666666669</v>
      </c>
      <c r="O31" s="121"/>
      <c r="P31" s="122" t="s">
        <v>52</v>
      </c>
      <c r="Q31" s="123" t="str">
        <f t="shared" si="33"/>
        <v>習志野台FC
スポーツ少年団</v>
      </c>
      <c r="R31" s="124"/>
      <c r="S31" s="124"/>
      <c r="T31" s="124"/>
      <c r="U31" s="125"/>
      <c r="V31" s="126"/>
      <c r="W31" s="127" t="s">
        <v>76</v>
      </c>
      <c r="X31" s="128"/>
      <c r="Y31" s="122" t="s">
        <v>58</v>
      </c>
      <c r="Z31" s="123" t="str">
        <f t="shared" si="34"/>
        <v>習志野MSS・
香澄 G</v>
      </c>
      <c r="AA31" s="124"/>
      <c r="AB31" s="124"/>
      <c r="AC31" s="124"/>
      <c r="AD31" s="125"/>
      <c r="AE31" s="129" t="s">
        <v>95</v>
      </c>
      <c r="AF31" s="130" t="s">
        <v>84</v>
      </c>
      <c r="AG31" s="131"/>
      <c r="AH31" s="131"/>
      <c r="AI31" s="131"/>
      <c r="AJ31" s="132"/>
    </row>
    <row r="32" spans="1:37" ht="15" customHeight="1">
      <c r="A32" s="133" t="s">
        <v>82</v>
      </c>
      <c r="B32" s="93"/>
      <c r="C32" s="93"/>
      <c r="D32" s="114"/>
      <c r="E32" s="115"/>
      <c r="F32" s="116"/>
      <c r="G32" s="117"/>
      <c r="H32" s="117"/>
      <c r="I32" s="117"/>
      <c r="J32" s="117"/>
      <c r="K32" s="117"/>
      <c r="L32" s="118"/>
      <c r="M32" s="119"/>
      <c r="N32" s="120"/>
      <c r="O32" s="121"/>
      <c r="P32" s="122"/>
      <c r="Q32" s="123" t="str">
        <f t="shared" si="33"/>
        <v/>
      </c>
      <c r="R32" s="124"/>
      <c r="S32" s="124"/>
      <c r="T32" s="124"/>
      <c r="U32" s="125"/>
      <c r="V32" s="156"/>
      <c r="W32" s="127" t="s">
        <v>76</v>
      </c>
      <c r="X32" s="157"/>
      <c r="Y32" s="122"/>
      <c r="Z32" s="123" t="str">
        <f t="shared" si="34"/>
        <v/>
      </c>
      <c r="AA32" s="124"/>
      <c r="AB32" s="124"/>
      <c r="AC32" s="124"/>
      <c r="AD32" s="125"/>
      <c r="AE32" s="129"/>
      <c r="AF32" s="158"/>
      <c r="AG32" s="159"/>
      <c r="AH32" s="159"/>
      <c r="AI32" s="159"/>
      <c r="AJ32" s="160"/>
    </row>
    <row r="33" spans="1:36" ht="15" customHeight="1">
      <c r="A33" s="134" t="s">
        <v>96</v>
      </c>
      <c r="B33" s="93"/>
      <c r="C33" s="93"/>
      <c r="D33" s="114"/>
      <c r="E33" s="115"/>
      <c r="F33" s="116"/>
      <c r="G33" s="117"/>
      <c r="H33" s="117"/>
      <c r="I33" s="117"/>
      <c r="J33" s="117"/>
      <c r="K33" s="117"/>
      <c r="L33" s="118"/>
      <c r="M33" s="119">
        <v>8</v>
      </c>
      <c r="N33" s="135">
        <v>0.5</v>
      </c>
      <c r="O33" s="136"/>
      <c r="P33" s="122" t="s">
        <v>50</v>
      </c>
      <c r="Q33" s="123" t="str">
        <f t="shared" si="33"/>
        <v>国府台FC</v>
      </c>
      <c r="R33" s="124"/>
      <c r="S33" s="124"/>
      <c r="T33" s="124"/>
      <c r="U33" s="125"/>
      <c r="V33" s="126"/>
      <c r="W33" s="127" t="s">
        <v>76</v>
      </c>
      <c r="X33" s="128"/>
      <c r="Y33" s="122" t="s">
        <v>52</v>
      </c>
      <c r="Z33" s="123" t="str">
        <f t="shared" si="34"/>
        <v>習志野台FC
スポーツ少年団</v>
      </c>
      <c r="AA33" s="124"/>
      <c r="AB33" s="124"/>
      <c r="AC33" s="124"/>
      <c r="AD33" s="125"/>
      <c r="AE33" s="129" t="s">
        <v>97</v>
      </c>
      <c r="AF33" s="158" t="s">
        <v>90</v>
      </c>
      <c r="AG33" s="159"/>
      <c r="AH33" s="159"/>
      <c r="AI33" s="159"/>
      <c r="AJ33" s="160"/>
    </row>
    <row r="34" spans="1:36" ht="15" customHeight="1">
      <c r="A34" s="161" t="s">
        <v>98</v>
      </c>
      <c r="B34" s="93"/>
      <c r="C34" s="93"/>
      <c r="D34" s="162"/>
      <c r="E34" s="163"/>
      <c r="F34" s="137"/>
      <c r="G34" s="138"/>
      <c r="H34" s="138"/>
      <c r="I34" s="138"/>
      <c r="J34" s="138"/>
      <c r="K34" s="138"/>
      <c r="L34" s="139"/>
      <c r="M34" s="164">
        <v>9</v>
      </c>
      <c r="N34" s="135">
        <v>0.54166666666666663</v>
      </c>
      <c r="O34" s="141"/>
      <c r="P34" s="142" t="s">
        <v>43</v>
      </c>
      <c r="Q34" s="143" t="str">
        <f t="shared" si="33"/>
        <v>流山翼少年SC
 エスペランサ</v>
      </c>
      <c r="R34" s="144"/>
      <c r="S34" s="144"/>
      <c r="T34" s="144"/>
      <c r="U34" s="145"/>
      <c r="V34" s="146"/>
      <c r="W34" s="147" t="s">
        <v>76</v>
      </c>
      <c r="X34" s="148"/>
      <c r="Y34" s="142" t="s">
        <v>58</v>
      </c>
      <c r="Z34" s="143" t="str">
        <f t="shared" si="34"/>
        <v>習志野MSS・
香澄 G</v>
      </c>
      <c r="AA34" s="144"/>
      <c r="AB34" s="144"/>
      <c r="AC34" s="144"/>
      <c r="AD34" s="145"/>
      <c r="AE34" s="165" t="s">
        <v>99</v>
      </c>
      <c r="AF34" s="166" t="s">
        <v>100</v>
      </c>
      <c r="AG34" s="167"/>
      <c r="AH34" s="167"/>
      <c r="AI34" s="167"/>
      <c r="AJ34" s="168"/>
    </row>
    <row r="35" spans="1:36" ht="15" customHeight="1">
      <c r="A35" s="92" t="s">
        <v>72</v>
      </c>
      <c r="B35" s="93">
        <v>2</v>
      </c>
      <c r="C35" s="93"/>
      <c r="D35" s="94">
        <v>5</v>
      </c>
      <c r="E35" s="95">
        <v>2</v>
      </c>
      <c r="F35" s="257" t="s">
        <v>101</v>
      </c>
      <c r="G35" s="258"/>
      <c r="H35" s="258"/>
      <c r="I35" s="258"/>
      <c r="J35" s="258"/>
      <c r="K35" s="258"/>
      <c r="L35" s="259"/>
      <c r="M35" s="99">
        <v>10</v>
      </c>
      <c r="N35" s="100">
        <v>0.375</v>
      </c>
      <c r="O35" s="101"/>
      <c r="P35" s="102" t="s">
        <v>10</v>
      </c>
      <c r="Q35" s="103" t="str">
        <f t="shared" si="33"/>
        <v>葛飾FC</v>
      </c>
      <c r="R35" s="104"/>
      <c r="S35" s="104"/>
      <c r="T35" s="104"/>
      <c r="U35" s="105"/>
      <c r="V35" s="106"/>
      <c r="W35" s="107" t="s">
        <v>76</v>
      </c>
      <c r="X35" s="108"/>
      <c r="Y35" s="102" t="s">
        <v>31</v>
      </c>
      <c r="Z35" s="103" t="str">
        <f t="shared" si="34"/>
        <v>流山隼少年SC</v>
      </c>
      <c r="AA35" s="104"/>
      <c r="AB35" s="104"/>
      <c r="AC35" s="104"/>
      <c r="AD35" s="105"/>
      <c r="AE35" s="273" t="s">
        <v>102</v>
      </c>
      <c r="AF35" s="169"/>
      <c r="AG35" s="170"/>
      <c r="AH35" s="170"/>
      <c r="AI35" s="170"/>
      <c r="AJ35" s="171"/>
    </row>
    <row r="36" spans="1:36" ht="15" customHeight="1">
      <c r="A36" s="113" t="s">
        <v>93</v>
      </c>
      <c r="B36" s="93"/>
      <c r="C36" s="93"/>
      <c r="D36" s="114"/>
      <c r="E36" s="115"/>
      <c r="F36" s="260" t="s">
        <v>103</v>
      </c>
      <c r="G36" s="261"/>
      <c r="H36" s="261"/>
      <c r="I36" s="261"/>
      <c r="J36" s="261"/>
      <c r="K36" s="261"/>
      <c r="L36" s="262"/>
      <c r="M36" s="266">
        <v>11</v>
      </c>
      <c r="N36" s="269">
        <v>0.41666666666666669</v>
      </c>
      <c r="O36" s="270"/>
      <c r="P36" s="237" t="s">
        <v>41</v>
      </c>
      <c r="Q36" s="238" t="str">
        <f t="shared" si="33"/>
        <v>新浜FC</v>
      </c>
      <c r="R36" s="239"/>
      <c r="S36" s="239"/>
      <c r="T36" s="239"/>
      <c r="U36" s="240"/>
      <c r="V36" s="241"/>
      <c r="W36" s="242" t="s">
        <v>76</v>
      </c>
      <c r="X36" s="243"/>
      <c r="Y36" s="237" t="s">
        <v>50</v>
      </c>
      <c r="Z36" s="238" t="str">
        <f t="shared" si="34"/>
        <v>国府台FC</v>
      </c>
      <c r="AA36" s="239"/>
      <c r="AB36" s="239"/>
      <c r="AC36" s="239"/>
      <c r="AD36" s="240"/>
      <c r="AE36" s="129" t="s">
        <v>104</v>
      </c>
      <c r="AF36" s="158"/>
      <c r="AG36" s="159"/>
      <c r="AH36" s="159"/>
      <c r="AI36" s="159"/>
      <c r="AJ36" s="160"/>
    </row>
    <row r="37" spans="1:36" ht="15" customHeight="1">
      <c r="A37" s="133" t="s">
        <v>82</v>
      </c>
      <c r="B37" s="93"/>
      <c r="C37" s="93"/>
      <c r="D37" s="114"/>
      <c r="E37" s="115"/>
      <c r="F37" s="260"/>
      <c r="G37" s="261"/>
      <c r="H37" s="261"/>
      <c r="I37" s="261"/>
      <c r="J37" s="261"/>
      <c r="K37" s="261"/>
      <c r="L37" s="262"/>
      <c r="M37" s="119">
        <v>12</v>
      </c>
      <c r="N37" s="120">
        <v>0.45833333333333331</v>
      </c>
      <c r="O37" s="121"/>
      <c r="P37" s="122" t="s">
        <v>10</v>
      </c>
      <c r="Q37" s="123" t="str">
        <f t="shared" si="33"/>
        <v>葛飾FC</v>
      </c>
      <c r="R37" s="124"/>
      <c r="S37" s="124"/>
      <c r="T37" s="124"/>
      <c r="U37" s="125"/>
      <c r="V37" s="126"/>
      <c r="W37" s="127" t="s">
        <v>76</v>
      </c>
      <c r="X37" s="128"/>
      <c r="Y37" s="122" t="s">
        <v>58</v>
      </c>
      <c r="Z37" s="123" t="str">
        <f t="shared" si="34"/>
        <v>習志野MSS・
香澄 G</v>
      </c>
      <c r="AA37" s="124"/>
      <c r="AB37" s="124"/>
      <c r="AC37" s="124"/>
      <c r="AD37" s="125"/>
      <c r="AE37" s="268" t="s">
        <v>105</v>
      </c>
      <c r="AF37" s="158"/>
      <c r="AG37" s="159"/>
      <c r="AH37" s="159"/>
      <c r="AI37" s="159"/>
      <c r="AJ37" s="160"/>
    </row>
    <row r="38" spans="1:36" ht="15" customHeight="1">
      <c r="A38" s="134" t="s">
        <v>96</v>
      </c>
      <c r="B38" s="93"/>
      <c r="C38" s="93"/>
      <c r="D38" s="114"/>
      <c r="E38" s="115"/>
      <c r="F38" s="260"/>
      <c r="G38" s="261"/>
      <c r="H38" s="261"/>
      <c r="I38" s="261"/>
      <c r="J38" s="261"/>
      <c r="K38" s="261"/>
      <c r="L38" s="262"/>
      <c r="M38" s="266">
        <v>13</v>
      </c>
      <c r="N38" s="271">
        <v>0.5</v>
      </c>
      <c r="O38" s="272"/>
      <c r="P38" s="237" t="s">
        <v>31</v>
      </c>
      <c r="Q38" s="238" t="str">
        <f t="shared" si="33"/>
        <v>流山隼少年SC</v>
      </c>
      <c r="R38" s="239"/>
      <c r="S38" s="239"/>
      <c r="T38" s="239"/>
      <c r="U38" s="240"/>
      <c r="V38" s="241"/>
      <c r="W38" s="242" t="s">
        <v>76</v>
      </c>
      <c r="X38" s="243"/>
      <c r="Y38" s="237" t="s">
        <v>41</v>
      </c>
      <c r="Z38" s="238" t="str">
        <f t="shared" si="34"/>
        <v>新浜FC</v>
      </c>
      <c r="AA38" s="239"/>
      <c r="AB38" s="239"/>
      <c r="AC38" s="239"/>
      <c r="AD38" s="240"/>
      <c r="AE38" s="129" t="s">
        <v>106</v>
      </c>
      <c r="AF38" s="158"/>
      <c r="AG38" s="159"/>
      <c r="AH38" s="159"/>
      <c r="AI38" s="159"/>
      <c r="AJ38" s="160"/>
    </row>
    <row r="39" spans="1:36" ht="15" customHeight="1">
      <c r="A39" s="161" t="s">
        <v>98</v>
      </c>
      <c r="B39" s="93"/>
      <c r="C39" s="93"/>
      <c r="D39" s="114"/>
      <c r="E39" s="115"/>
      <c r="F39" s="263"/>
      <c r="G39" s="264"/>
      <c r="H39" s="264"/>
      <c r="I39" s="264"/>
      <c r="J39" s="264"/>
      <c r="K39" s="264"/>
      <c r="L39" s="265"/>
      <c r="M39" s="140">
        <v>14</v>
      </c>
      <c r="N39" s="135">
        <v>0.54166666666666663</v>
      </c>
      <c r="O39" s="141"/>
      <c r="P39" s="142" t="s">
        <v>50</v>
      </c>
      <c r="Q39" s="143" t="str">
        <f t="shared" si="33"/>
        <v>国府台FC</v>
      </c>
      <c r="R39" s="144"/>
      <c r="S39" s="144"/>
      <c r="T39" s="144"/>
      <c r="U39" s="145"/>
      <c r="V39" s="146"/>
      <c r="W39" s="147" t="s">
        <v>76</v>
      </c>
      <c r="X39" s="148"/>
      <c r="Y39" s="142" t="s">
        <v>58</v>
      </c>
      <c r="Z39" s="143" t="str">
        <f t="shared" si="34"/>
        <v>習志野MSS・
香澄 G</v>
      </c>
      <c r="AA39" s="144"/>
      <c r="AB39" s="144"/>
      <c r="AC39" s="144"/>
      <c r="AD39" s="145"/>
      <c r="AE39" s="149" t="s">
        <v>107</v>
      </c>
      <c r="AF39" s="166"/>
      <c r="AG39" s="167"/>
      <c r="AH39" s="167"/>
      <c r="AI39" s="167"/>
      <c r="AJ39" s="168"/>
    </row>
    <row r="40" spans="1:36" ht="15" customHeight="1">
      <c r="A40" s="92" t="s">
        <v>72</v>
      </c>
      <c r="B40" s="93"/>
      <c r="C40" s="93"/>
      <c r="D40" s="114"/>
      <c r="E40" s="115"/>
      <c r="F40" s="96" t="s">
        <v>108</v>
      </c>
      <c r="G40" s="97"/>
      <c r="H40" s="97"/>
      <c r="I40" s="97"/>
      <c r="J40" s="97"/>
      <c r="K40" s="97"/>
      <c r="L40" s="98"/>
      <c r="M40" s="99">
        <v>15</v>
      </c>
      <c r="N40" s="100">
        <v>0.375</v>
      </c>
      <c r="O40" s="101"/>
      <c r="P40" s="102" t="s">
        <v>22</v>
      </c>
      <c r="Q40" s="103" t="str">
        <f t="shared" si="33"/>
        <v>高野山SSS
 Red</v>
      </c>
      <c r="R40" s="104"/>
      <c r="S40" s="104"/>
      <c r="T40" s="104"/>
      <c r="U40" s="105"/>
      <c r="V40" s="106"/>
      <c r="W40" s="107" t="s">
        <v>76</v>
      </c>
      <c r="X40" s="108"/>
      <c r="Y40" s="102" t="s">
        <v>33</v>
      </c>
      <c r="Z40" s="103" t="str">
        <f t="shared" si="34"/>
        <v>松葉SC</v>
      </c>
      <c r="AA40" s="104"/>
      <c r="AB40" s="104"/>
      <c r="AC40" s="104"/>
      <c r="AD40" s="105"/>
      <c r="AE40" s="109" t="s">
        <v>109</v>
      </c>
      <c r="AF40" s="169"/>
      <c r="AG40" s="170"/>
      <c r="AH40" s="170"/>
      <c r="AI40" s="170"/>
      <c r="AJ40" s="171"/>
    </row>
    <row r="41" spans="1:36" ht="15" customHeight="1">
      <c r="A41" s="113" t="s">
        <v>110</v>
      </c>
      <c r="B41" s="93"/>
      <c r="C41" s="93"/>
      <c r="D41" s="114"/>
      <c r="E41" s="115"/>
      <c r="F41" s="116" t="s">
        <v>111</v>
      </c>
      <c r="G41" s="117"/>
      <c r="H41" s="117"/>
      <c r="I41" s="117"/>
      <c r="J41" s="117"/>
      <c r="K41" s="117"/>
      <c r="L41" s="118"/>
      <c r="M41" s="119">
        <v>16</v>
      </c>
      <c r="N41" s="120">
        <v>0.41666666666666669</v>
      </c>
      <c r="O41" s="121"/>
      <c r="P41" s="122" t="s">
        <v>43</v>
      </c>
      <c r="Q41" s="123" t="str">
        <f t="shared" si="33"/>
        <v>流山翼少年SC
 エスペランサ</v>
      </c>
      <c r="R41" s="124"/>
      <c r="S41" s="124"/>
      <c r="T41" s="124"/>
      <c r="U41" s="125"/>
      <c r="V41" s="126"/>
      <c r="W41" s="127" t="s">
        <v>76</v>
      </c>
      <c r="X41" s="128"/>
      <c r="Y41" s="122" t="s">
        <v>52</v>
      </c>
      <c r="Z41" s="123" t="str">
        <f t="shared" si="34"/>
        <v>習志野台FC
スポーツ少年団</v>
      </c>
      <c r="AA41" s="124"/>
      <c r="AB41" s="124"/>
      <c r="AC41" s="124"/>
      <c r="AD41" s="125"/>
      <c r="AE41" s="129" t="s">
        <v>112</v>
      </c>
      <c r="AF41" s="158"/>
      <c r="AG41" s="159"/>
      <c r="AH41" s="159"/>
      <c r="AI41" s="159"/>
      <c r="AJ41" s="160"/>
    </row>
    <row r="42" spans="1:36" ht="15" customHeight="1">
      <c r="A42" s="133" t="s">
        <v>82</v>
      </c>
      <c r="B42" s="93"/>
      <c r="C42" s="93"/>
      <c r="D42" s="114"/>
      <c r="E42" s="115"/>
      <c r="F42" s="116"/>
      <c r="G42" s="117"/>
      <c r="H42" s="117"/>
      <c r="I42" s="117"/>
      <c r="J42" s="117"/>
      <c r="K42" s="117"/>
      <c r="L42" s="118"/>
      <c r="M42" s="119"/>
      <c r="N42" s="120"/>
      <c r="O42" s="121"/>
      <c r="P42" s="122"/>
      <c r="Q42" s="123" t="str">
        <f t="shared" si="33"/>
        <v/>
      </c>
      <c r="R42" s="124"/>
      <c r="S42" s="124"/>
      <c r="T42" s="124"/>
      <c r="U42" s="125"/>
      <c r="V42" s="156"/>
      <c r="W42" s="127" t="s">
        <v>76</v>
      </c>
      <c r="X42" s="157"/>
      <c r="Y42" s="122"/>
      <c r="Z42" s="123" t="str">
        <f t="shared" si="34"/>
        <v/>
      </c>
      <c r="AA42" s="124"/>
      <c r="AB42" s="124"/>
      <c r="AC42" s="124"/>
      <c r="AD42" s="125"/>
      <c r="AE42" s="129"/>
      <c r="AF42" s="158"/>
      <c r="AG42" s="159"/>
      <c r="AH42" s="159"/>
      <c r="AI42" s="159"/>
      <c r="AJ42" s="160"/>
    </row>
    <row r="43" spans="1:36" ht="15" customHeight="1">
      <c r="A43" s="134" t="s">
        <v>113</v>
      </c>
      <c r="B43" s="93"/>
      <c r="C43" s="93"/>
      <c r="D43" s="114"/>
      <c r="E43" s="115"/>
      <c r="F43" s="116"/>
      <c r="G43" s="117"/>
      <c r="H43" s="117"/>
      <c r="I43" s="117"/>
      <c r="J43" s="117"/>
      <c r="K43" s="117"/>
      <c r="L43" s="118"/>
      <c r="M43" s="140">
        <v>17</v>
      </c>
      <c r="N43" s="135">
        <v>0.5</v>
      </c>
      <c r="O43" s="136"/>
      <c r="P43" s="122" t="s">
        <v>33</v>
      </c>
      <c r="Q43" s="123" t="str">
        <f t="shared" si="33"/>
        <v>松葉SC</v>
      </c>
      <c r="R43" s="124"/>
      <c r="S43" s="124"/>
      <c r="T43" s="124"/>
      <c r="U43" s="125"/>
      <c r="V43" s="126"/>
      <c r="W43" s="127" t="s">
        <v>76</v>
      </c>
      <c r="X43" s="128"/>
      <c r="Y43" s="122" t="s">
        <v>43</v>
      </c>
      <c r="Z43" s="123" t="str">
        <f t="shared" si="34"/>
        <v>流山翼少年SC
 エスペランサ</v>
      </c>
      <c r="AA43" s="124"/>
      <c r="AB43" s="124"/>
      <c r="AC43" s="124"/>
      <c r="AD43" s="125"/>
      <c r="AE43" s="149" t="s">
        <v>114</v>
      </c>
      <c r="AF43" s="158"/>
      <c r="AG43" s="159"/>
      <c r="AH43" s="159"/>
      <c r="AI43" s="159"/>
      <c r="AJ43" s="160"/>
    </row>
    <row r="44" spans="1:36" ht="15" customHeight="1">
      <c r="A44" s="134" t="s">
        <v>115</v>
      </c>
      <c r="B44" s="93"/>
      <c r="C44" s="93"/>
      <c r="D44" s="162"/>
      <c r="E44" s="163"/>
      <c r="F44" s="137"/>
      <c r="G44" s="138"/>
      <c r="H44" s="138"/>
      <c r="I44" s="138"/>
      <c r="J44" s="138"/>
      <c r="K44" s="138"/>
      <c r="L44" s="139"/>
      <c r="M44" s="164">
        <v>18</v>
      </c>
      <c r="N44" s="135">
        <v>0.54166666666666663</v>
      </c>
      <c r="O44" s="141"/>
      <c r="P44" s="142" t="s">
        <v>22</v>
      </c>
      <c r="Q44" s="143" t="str">
        <f t="shared" si="33"/>
        <v>高野山SSS
 Red</v>
      </c>
      <c r="R44" s="144"/>
      <c r="S44" s="144"/>
      <c r="T44" s="144"/>
      <c r="U44" s="145"/>
      <c r="V44" s="146"/>
      <c r="W44" s="147" t="s">
        <v>76</v>
      </c>
      <c r="X44" s="148"/>
      <c r="Y44" s="142" t="s">
        <v>52</v>
      </c>
      <c r="Z44" s="143" t="str">
        <f t="shared" si="34"/>
        <v>習志野台FC
スポーツ少年団</v>
      </c>
      <c r="AA44" s="144"/>
      <c r="AB44" s="144"/>
      <c r="AC44" s="144"/>
      <c r="AD44" s="145"/>
      <c r="AE44" s="165" t="s">
        <v>116</v>
      </c>
      <c r="AF44" s="166"/>
      <c r="AG44" s="167"/>
      <c r="AH44" s="167"/>
      <c r="AI44" s="167"/>
      <c r="AJ44" s="168"/>
    </row>
    <row r="45" spans="1:36" ht="15" customHeight="1">
      <c r="A45" s="92" t="s">
        <v>72</v>
      </c>
      <c r="B45" s="93">
        <v>3</v>
      </c>
      <c r="C45" s="93"/>
      <c r="D45" s="94">
        <v>5</v>
      </c>
      <c r="E45" s="95">
        <v>9</v>
      </c>
      <c r="F45" s="96" t="s">
        <v>117</v>
      </c>
      <c r="G45" s="97"/>
      <c r="H45" s="97"/>
      <c r="I45" s="97"/>
      <c r="J45" s="97"/>
      <c r="K45" s="97"/>
      <c r="L45" s="98"/>
      <c r="M45" s="99">
        <v>19</v>
      </c>
      <c r="N45" s="100">
        <v>0.375</v>
      </c>
      <c r="O45" s="101"/>
      <c r="P45" s="102" t="s">
        <v>10</v>
      </c>
      <c r="Q45" s="103" t="str">
        <f t="shared" si="33"/>
        <v>葛飾FC</v>
      </c>
      <c r="R45" s="104"/>
      <c r="S45" s="104"/>
      <c r="T45" s="104"/>
      <c r="U45" s="105"/>
      <c r="V45" s="106"/>
      <c r="W45" s="107" t="s">
        <v>76</v>
      </c>
      <c r="X45" s="108"/>
      <c r="Y45" s="102" t="s">
        <v>33</v>
      </c>
      <c r="Z45" s="103" t="str">
        <f t="shared" si="34"/>
        <v>松葉SC</v>
      </c>
      <c r="AA45" s="104"/>
      <c r="AB45" s="104"/>
      <c r="AC45" s="104"/>
      <c r="AD45" s="105"/>
      <c r="AE45" s="109" t="s">
        <v>95</v>
      </c>
      <c r="AF45" s="169"/>
      <c r="AG45" s="170"/>
      <c r="AH45" s="170"/>
      <c r="AI45" s="170"/>
      <c r="AJ45" s="171"/>
    </row>
    <row r="46" spans="1:36" ht="15" customHeight="1">
      <c r="A46" s="113" t="s">
        <v>34</v>
      </c>
      <c r="B46" s="93"/>
      <c r="C46" s="93"/>
      <c r="D46" s="114"/>
      <c r="E46" s="115"/>
      <c r="F46" s="116" t="s">
        <v>118</v>
      </c>
      <c r="G46" s="117"/>
      <c r="H46" s="117"/>
      <c r="I46" s="117"/>
      <c r="J46" s="117"/>
      <c r="K46" s="117"/>
      <c r="L46" s="118"/>
      <c r="M46" s="119"/>
      <c r="N46" s="120"/>
      <c r="O46" s="121"/>
      <c r="P46" s="122"/>
      <c r="Q46" s="123" t="str">
        <f t="shared" si="33"/>
        <v/>
      </c>
      <c r="R46" s="124"/>
      <c r="S46" s="124"/>
      <c r="T46" s="124"/>
      <c r="U46" s="125"/>
      <c r="V46" s="156"/>
      <c r="W46" s="127" t="s">
        <v>76</v>
      </c>
      <c r="X46" s="157"/>
      <c r="Y46" s="122"/>
      <c r="Z46" s="123" t="str">
        <f t="shared" si="34"/>
        <v/>
      </c>
      <c r="AA46" s="124"/>
      <c r="AB46" s="124"/>
      <c r="AC46" s="124"/>
      <c r="AD46" s="125"/>
      <c r="AE46" s="129"/>
      <c r="AF46" s="158"/>
      <c r="AG46" s="159"/>
      <c r="AH46" s="159"/>
      <c r="AI46" s="159"/>
      <c r="AJ46" s="160"/>
    </row>
    <row r="47" spans="1:36" ht="15" customHeight="1">
      <c r="A47" s="133" t="s">
        <v>82</v>
      </c>
      <c r="B47" s="93"/>
      <c r="C47" s="93"/>
      <c r="D47" s="114"/>
      <c r="E47" s="115"/>
      <c r="F47" s="116"/>
      <c r="G47" s="117"/>
      <c r="H47" s="117"/>
      <c r="I47" s="117"/>
      <c r="J47" s="117"/>
      <c r="K47" s="117"/>
      <c r="L47" s="118"/>
      <c r="M47" s="119">
        <v>20</v>
      </c>
      <c r="N47" s="120">
        <v>0.45833333333333331</v>
      </c>
      <c r="O47" s="121"/>
      <c r="P47" s="122" t="s">
        <v>10</v>
      </c>
      <c r="Q47" s="123" t="str">
        <f t="shared" si="33"/>
        <v>葛飾FC</v>
      </c>
      <c r="R47" s="124"/>
      <c r="S47" s="124"/>
      <c r="T47" s="124"/>
      <c r="U47" s="125"/>
      <c r="V47" s="126"/>
      <c r="W47" s="127" t="s">
        <v>76</v>
      </c>
      <c r="X47" s="128"/>
      <c r="Y47" s="122" t="s">
        <v>43</v>
      </c>
      <c r="Z47" s="123" t="str">
        <f t="shared" si="34"/>
        <v>流山翼少年SC
 エスペランサ</v>
      </c>
      <c r="AA47" s="124"/>
      <c r="AB47" s="124"/>
      <c r="AC47" s="124"/>
      <c r="AD47" s="125"/>
      <c r="AE47" s="129" t="s">
        <v>119</v>
      </c>
      <c r="AF47" s="158"/>
      <c r="AG47" s="159"/>
      <c r="AH47" s="159"/>
      <c r="AI47" s="159"/>
      <c r="AJ47" s="160"/>
    </row>
    <row r="48" spans="1:36" ht="15" customHeight="1">
      <c r="A48" s="134" t="s">
        <v>120</v>
      </c>
      <c r="B48" s="93"/>
      <c r="C48" s="93"/>
      <c r="D48" s="114"/>
      <c r="E48" s="115"/>
      <c r="F48" s="116"/>
      <c r="G48" s="117"/>
      <c r="H48" s="117"/>
      <c r="I48" s="117"/>
      <c r="J48" s="117"/>
      <c r="K48" s="117"/>
      <c r="L48" s="118"/>
      <c r="M48" s="119">
        <v>21</v>
      </c>
      <c r="N48" s="135">
        <v>0.5</v>
      </c>
      <c r="O48" s="136"/>
      <c r="P48" s="122" t="s">
        <v>33</v>
      </c>
      <c r="Q48" s="123" t="str">
        <f t="shared" si="33"/>
        <v>松葉SC</v>
      </c>
      <c r="R48" s="124"/>
      <c r="S48" s="124"/>
      <c r="T48" s="124"/>
      <c r="U48" s="125"/>
      <c r="V48" s="126"/>
      <c r="W48" s="127" t="s">
        <v>76</v>
      </c>
      <c r="X48" s="128"/>
      <c r="Y48" s="122" t="s">
        <v>50</v>
      </c>
      <c r="Z48" s="123" t="str">
        <f t="shared" si="34"/>
        <v>国府台FC</v>
      </c>
      <c r="AA48" s="124"/>
      <c r="AB48" s="124"/>
      <c r="AC48" s="124"/>
      <c r="AD48" s="125"/>
      <c r="AE48" s="129" t="s">
        <v>121</v>
      </c>
      <c r="AF48" s="158"/>
      <c r="AG48" s="159"/>
      <c r="AH48" s="159"/>
      <c r="AI48" s="159"/>
      <c r="AJ48" s="160"/>
    </row>
    <row r="49" spans="1:36" ht="15" customHeight="1">
      <c r="A49" s="134" t="s">
        <v>122</v>
      </c>
      <c r="B49" s="93"/>
      <c r="C49" s="93"/>
      <c r="D49" s="114"/>
      <c r="E49" s="115"/>
      <c r="F49" s="137"/>
      <c r="G49" s="138"/>
      <c r="H49" s="138"/>
      <c r="I49" s="138"/>
      <c r="J49" s="138"/>
      <c r="K49" s="138"/>
      <c r="L49" s="139"/>
      <c r="M49" s="140"/>
      <c r="N49" s="135"/>
      <c r="O49" s="141"/>
      <c r="P49" s="142"/>
      <c r="Q49" s="143" t="str">
        <f t="shared" si="33"/>
        <v/>
      </c>
      <c r="R49" s="144"/>
      <c r="S49" s="144"/>
      <c r="T49" s="144"/>
      <c r="U49" s="145"/>
      <c r="V49" s="172"/>
      <c r="W49" s="147" t="s">
        <v>76</v>
      </c>
      <c r="X49" s="173"/>
      <c r="Y49" s="142"/>
      <c r="Z49" s="143" t="str">
        <f t="shared" si="34"/>
        <v/>
      </c>
      <c r="AA49" s="144"/>
      <c r="AB49" s="144"/>
      <c r="AC49" s="144"/>
      <c r="AD49" s="145"/>
      <c r="AE49" s="149"/>
      <c r="AF49" s="166"/>
      <c r="AG49" s="167"/>
      <c r="AH49" s="167"/>
      <c r="AI49" s="167"/>
      <c r="AJ49" s="168"/>
    </row>
    <row r="50" spans="1:36" ht="15" customHeight="1">
      <c r="A50" s="92" t="s">
        <v>72</v>
      </c>
      <c r="B50" s="93"/>
      <c r="C50" s="93"/>
      <c r="D50" s="114"/>
      <c r="E50" s="115"/>
      <c r="F50" s="257" t="s">
        <v>123</v>
      </c>
      <c r="G50" s="258"/>
      <c r="H50" s="258"/>
      <c r="I50" s="258"/>
      <c r="J50" s="258"/>
      <c r="K50" s="258"/>
      <c r="L50" s="259"/>
      <c r="M50" s="274">
        <v>22</v>
      </c>
      <c r="N50" s="275">
        <v>0.375</v>
      </c>
      <c r="O50" s="276"/>
      <c r="P50" s="277" t="s">
        <v>22</v>
      </c>
      <c r="Q50" s="278" t="str">
        <f t="shared" si="33"/>
        <v>高野山SSS
 Red</v>
      </c>
      <c r="R50" s="279"/>
      <c r="S50" s="279"/>
      <c r="T50" s="279"/>
      <c r="U50" s="280"/>
      <c r="V50" s="281"/>
      <c r="W50" s="282" t="s">
        <v>76</v>
      </c>
      <c r="X50" s="283"/>
      <c r="Y50" s="277" t="s">
        <v>41</v>
      </c>
      <c r="Z50" s="278" t="str">
        <f t="shared" si="34"/>
        <v>新浜FC</v>
      </c>
      <c r="AA50" s="279"/>
      <c r="AB50" s="279"/>
      <c r="AC50" s="279"/>
      <c r="AD50" s="280"/>
      <c r="AE50" s="109" t="s">
        <v>124</v>
      </c>
      <c r="AF50" s="169"/>
      <c r="AG50" s="170"/>
      <c r="AH50" s="170"/>
      <c r="AI50" s="170"/>
      <c r="AJ50" s="171"/>
    </row>
    <row r="51" spans="1:36" ht="15" customHeight="1">
      <c r="A51" s="113" t="s">
        <v>32</v>
      </c>
      <c r="B51" s="93"/>
      <c r="C51" s="93"/>
      <c r="D51" s="114"/>
      <c r="E51" s="115"/>
      <c r="F51" s="260" t="s">
        <v>125</v>
      </c>
      <c r="G51" s="261"/>
      <c r="H51" s="261"/>
      <c r="I51" s="261"/>
      <c r="J51" s="261"/>
      <c r="K51" s="261"/>
      <c r="L51" s="262"/>
      <c r="M51" s="119">
        <v>23</v>
      </c>
      <c r="N51" s="120">
        <v>0.41666666666666669</v>
      </c>
      <c r="O51" s="121"/>
      <c r="P51" s="122" t="s">
        <v>31</v>
      </c>
      <c r="Q51" s="123" t="str">
        <f t="shared" si="33"/>
        <v>流山隼少年SC</v>
      </c>
      <c r="R51" s="124"/>
      <c r="S51" s="124"/>
      <c r="T51" s="124"/>
      <c r="U51" s="125"/>
      <c r="V51" s="126"/>
      <c r="W51" s="127" t="s">
        <v>76</v>
      </c>
      <c r="X51" s="128"/>
      <c r="Y51" s="122" t="s">
        <v>52</v>
      </c>
      <c r="Z51" s="123" t="str">
        <f t="shared" si="34"/>
        <v>習志野台FC
スポーツ少年団</v>
      </c>
      <c r="AA51" s="124"/>
      <c r="AB51" s="124"/>
      <c r="AC51" s="124"/>
      <c r="AD51" s="125"/>
      <c r="AE51" s="129" t="s">
        <v>126</v>
      </c>
      <c r="AF51" s="158"/>
      <c r="AG51" s="159"/>
      <c r="AH51" s="159"/>
      <c r="AI51" s="159"/>
      <c r="AJ51" s="160"/>
    </row>
    <row r="52" spans="1:36" ht="15" customHeight="1">
      <c r="A52" s="133" t="s">
        <v>82</v>
      </c>
      <c r="B52" s="93"/>
      <c r="C52" s="93"/>
      <c r="D52" s="114"/>
      <c r="E52" s="115"/>
      <c r="F52" s="260"/>
      <c r="G52" s="261"/>
      <c r="H52" s="261"/>
      <c r="I52" s="261"/>
      <c r="J52" s="261"/>
      <c r="K52" s="261"/>
      <c r="L52" s="262"/>
      <c r="M52" s="119">
        <v>24</v>
      </c>
      <c r="N52" s="120">
        <v>0.45833333333333331</v>
      </c>
      <c r="O52" s="121"/>
      <c r="P52" s="122" t="s">
        <v>22</v>
      </c>
      <c r="Q52" s="123" t="str">
        <f t="shared" si="33"/>
        <v>高野山SSS
 Red</v>
      </c>
      <c r="R52" s="124"/>
      <c r="S52" s="124"/>
      <c r="T52" s="124"/>
      <c r="U52" s="125"/>
      <c r="V52" s="126"/>
      <c r="W52" s="127" t="s">
        <v>76</v>
      </c>
      <c r="X52" s="128"/>
      <c r="Y52" s="122" t="s">
        <v>58</v>
      </c>
      <c r="Z52" s="123" t="str">
        <f t="shared" si="34"/>
        <v>習志野MSS・
香澄 G</v>
      </c>
      <c r="AA52" s="124"/>
      <c r="AB52" s="124"/>
      <c r="AC52" s="124"/>
      <c r="AD52" s="125"/>
      <c r="AE52" s="268" t="s">
        <v>127</v>
      </c>
      <c r="AF52" s="158"/>
      <c r="AG52" s="159"/>
      <c r="AH52" s="159"/>
      <c r="AI52" s="159"/>
      <c r="AJ52" s="160"/>
    </row>
    <row r="53" spans="1:36" ht="15" customHeight="1">
      <c r="A53" s="134" t="s">
        <v>128</v>
      </c>
      <c r="B53" s="93"/>
      <c r="C53" s="93"/>
      <c r="D53" s="114"/>
      <c r="E53" s="115"/>
      <c r="F53" s="260"/>
      <c r="G53" s="261"/>
      <c r="H53" s="261"/>
      <c r="I53" s="261"/>
      <c r="J53" s="261"/>
      <c r="K53" s="261"/>
      <c r="L53" s="262"/>
      <c r="M53" s="266">
        <v>25</v>
      </c>
      <c r="N53" s="271">
        <v>0.5</v>
      </c>
      <c r="O53" s="272"/>
      <c r="P53" s="237" t="s">
        <v>41</v>
      </c>
      <c r="Q53" s="238" t="str">
        <f t="shared" si="33"/>
        <v>新浜FC</v>
      </c>
      <c r="R53" s="239"/>
      <c r="S53" s="239"/>
      <c r="T53" s="239"/>
      <c r="U53" s="240"/>
      <c r="V53" s="241"/>
      <c r="W53" s="242" t="s">
        <v>76</v>
      </c>
      <c r="X53" s="243"/>
      <c r="Y53" s="237" t="s">
        <v>52</v>
      </c>
      <c r="Z53" s="238" t="str">
        <f t="shared" si="34"/>
        <v>習志野台FC
スポーツ少年団</v>
      </c>
      <c r="AA53" s="239"/>
      <c r="AB53" s="239"/>
      <c r="AC53" s="239"/>
      <c r="AD53" s="240"/>
      <c r="AE53" s="129" t="s">
        <v>129</v>
      </c>
      <c r="AF53" s="158"/>
      <c r="AG53" s="159"/>
      <c r="AH53" s="159"/>
      <c r="AI53" s="159"/>
      <c r="AJ53" s="160"/>
    </row>
    <row r="54" spans="1:36" ht="15" customHeight="1">
      <c r="A54" s="134" t="s">
        <v>130</v>
      </c>
      <c r="B54" s="93"/>
      <c r="C54" s="93"/>
      <c r="D54" s="162"/>
      <c r="E54" s="163"/>
      <c r="F54" s="263"/>
      <c r="G54" s="264"/>
      <c r="H54" s="264"/>
      <c r="I54" s="264"/>
      <c r="J54" s="264"/>
      <c r="K54" s="264"/>
      <c r="L54" s="265"/>
      <c r="M54" s="164">
        <v>26</v>
      </c>
      <c r="N54" s="135">
        <v>0.54166666666666663</v>
      </c>
      <c r="O54" s="141"/>
      <c r="P54" s="142" t="s">
        <v>31</v>
      </c>
      <c r="Q54" s="143" t="str">
        <f t="shared" si="33"/>
        <v>流山隼少年SC</v>
      </c>
      <c r="R54" s="144"/>
      <c r="S54" s="144"/>
      <c r="T54" s="144"/>
      <c r="U54" s="145"/>
      <c r="V54" s="146"/>
      <c r="W54" s="147" t="s">
        <v>76</v>
      </c>
      <c r="X54" s="148"/>
      <c r="Y54" s="142" t="s">
        <v>58</v>
      </c>
      <c r="Z54" s="143" t="str">
        <f t="shared" si="34"/>
        <v>習志野MSS・
香澄 G</v>
      </c>
      <c r="AA54" s="144"/>
      <c r="AB54" s="144"/>
      <c r="AC54" s="144"/>
      <c r="AD54" s="145"/>
      <c r="AE54" s="284" t="s">
        <v>131</v>
      </c>
      <c r="AF54" s="166"/>
      <c r="AG54" s="167"/>
      <c r="AH54" s="167"/>
      <c r="AI54" s="167"/>
      <c r="AJ54" s="168"/>
    </row>
    <row r="55" spans="1:36" ht="15" customHeight="1">
      <c r="A55" s="92" t="s">
        <v>72</v>
      </c>
      <c r="B55" s="93">
        <v>4</v>
      </c>
      <c r="C55" s="93"/>
      <c r="D55" s="94">
        <v>6</v>
      </c>
      <c r="E55" s="95">
        <v>6</v>
      </c>
      <c r="F55" s="96" t="s">
        <v>132</v>
      </c>
      <c r="G55" s="97"/>
      <c r="H55" s="97"/>
      <c r="I55" s="97"/>
      <c r="J55" s="97"/>
      <c r="K55" s="97"/>
      <c r="L55" s="98"/>
      <c r="M55" s="99">
        <v>27</v>
      </c>
      <c r="N55" s="100">
        <v>0.375</v>
      </c>
      <c r="O55" s="101"/>
      <c r="P55" s="102" t="s">
        <v>10</v>
      </c>
      <c r="Q55" s="103" t="str">
        <f t="shared" si="33"/>
        <v>葛飾FC</v>
      </c>
      <c r="R55" s="104"/>
      <c r="S55" s="104"/>
      <c r="T55" s="104"/>
      <c r="U55" s="105"/>
      <c r="V55" s="106"/>
      <c r="W55" s="107" t="s">
        <v>76</v>
      </c>
      <c r="X55" s="108"/>
      <c r="Y55" s="102" t="s">
        <v>50</v>
      </c>
      <c r="Z55" s="103" t="str">
        <f t="shared" si="34"/>
        <v>国府台FC</v>
      </c>
      <c r="AA55" s="104"/>
      <c r="AB55" s="104"/>
      <c r="AC55" s="104"/>
      <c r="AD55" s="105"/>
      <c r="AE55" s="109" t="s">
        <v>133</v>
      </c>
      <c r="AF55" s="169"/>
      <c r="AG55" s="170"/>
      <c r="AH55" s="170"/>
      <c r="AI55" s="170"/>
      <c r="AJ55" s="171"/>
    </row>
    <row r="56" spans="1:36" ht="15" customHeight="1">
      <c r="A56" s="113" t="s">
        <v>134</v>
      </c>
      <c r="B56" s="93"/>
      <c r="C56" s="93"/>
      <c r="D56" s="114"/>
      <c r="E56" s="115"/>
      <c r="F56" s="116" t="s">
        <v>135</v>
      </c>
      <c r="G56" s="117"/>
      <c r="H56" s="117"/>
      <c r="I56" s="117"/>
      <c r="J56" s="117"/>
      <c r="K56" s="117"/>
      <c r="L56" s="118"/>
      <c r="M56" s="119">
        <v>28</v>
      </c>
      <c r="N56" s="120">
        <v>0.41666666666666669</v>
      </c>
      <c r="O56" s="121"/>
      <c r="P56" s="122" t="s">
        <v>33</v>
      </c>
      <c r="Q56" s="123" t="str">
        <f t="shared" si="33"/>
        <v>松葉SC</v>
      </c>
      <c r="R56" s="124"/>
      <c r="S56" s="124"/>
      <c r="T56" s="124"/>
      <c r="U56" s="125"/>
      <c r="V56" s="126"/>
      <c r="W56" s="127" t="s">
        <v>76</v>
      </c>
      <c r="X56" s="128"/>
      <c r="Y56" s="122" t="s">
        <v>52</v>
      </c>
      <c r="Z56" s="123" t="str">
        <f t="shared" si="34"/>
        <v>習志野台FC
スポーツ少年団</v>
      </c>
      <c r="AA56" s="124"/>
      <c r="AB56" s="124"/>
      <c r="AC56" s="124"/>
      <c r="AD56" s="125"/>
      <c r="AE56" s="129" t="s">
        <v>136</v>
      </c>
      <c r="AF56" s="158"/>
      <c r="AG56" s="159"/>
      <c r="AH56" s="159"/>
      <c r="AI56" s="159"/>
      <c r="AJ56" s="160"/>
    </row>
    <row r="57" spans="1:36" ht="15" customHeight="1">
      <c r="A57" s="133" t="s">
        <v>82</v>
      </c>
      <c r="B57" s="93"/>
      <c r="C57" s="93"/>
      <c r="D57" s="114"/>
      <c r="E57" s="115"/>
      <c r="F57" s="116"/>
      <c r="G57" s="117"/>
      <c r="H57" s="117"/>
      <c r="I57" s="117"/>
      <c r="J57" s="117"/>
      <c r="K57" s="117"/>
      <c r="L57" s="118"/>
      <c r="M57" s="119">
        <v>29</v>
      </c>
      <c r="N57" s="120">
        <v>0.45833333333333331</v>
      </c>
      <c r="O57" s="121"/>
      <c r="P57" s="122" t="s">
        <v>22</v>
      </c>
      <c r="Q57" s="123" t="str">
        <f t="shared" si="33"/>
        <v>高野山SSS
 Red</v>
      </c>
      <c r="R57" s="124"/>
      <c r="S57" s="124"/>
      <c r="T57" s="124"/>
      <c r="U57" s="125"/>
      <c r="V57" s="126"/>
      <c r="W57" s="127" t="s">
        <v>76</v>
      </c>
      <c r="X57" s="128"/>
      <c r="Y57" s="122" t="s">
        <v>50</v>
      </c>
      <c r="Z57" s="123" t="str">
        <f t="shared" si="34"/>
        <v>国府台FC</v>
      </c>
      <c r="AA57" s="124"/>
      <c r="AB57" s="124"/>
      <c r="AC57" s="124"/>
      <c r="AD57" s="125"/>
      <c r="AE57" s="129" t="s">
        <v>137</v>
      </c>
      <c r="AF57" s="158"/>
      <c r="AG57" s="159"/>
      <c r="AH57" s="159"/>
      <c r="AI57" s="159"/>
      <c r="AJ57" s="160"/>
    </row>
    <row r="58" spans="1:36" ht="15" customHeight="1">
      <c r="A58" s="134" t="s">
        <v>138</v>
      </c>
      <c r="B58" s="93"/>
      <c r="C58" s="93"/>
      <c r="D58" s="114"/>
      <c r="E58" s="115"/>
      <c r="F58" s="116"/>
      <c r="G58" s="117"/>
      <c r="H58" s="117"/>
      <c r="I58" s="117"/>
      <c r="J58" s="117"/>
      <c r="K58" s="117"/>
      <c r="L58" s="118"/>
      <c r="M58" s="119">
        <v>30</v>
      </c>
      <c r="N58" s="120">
        <v>0.5</v>
      </c>
      <c r="O58" s="174"/>
      <c r="P58" s="122" t="s">
        <v>10</v>
      </c>
      <c r="Q58" s="123" t="str">
        <f t="shared" si="33"/>
        <v>葛飾FC</v>
      </c>
      <c r="R58" s="124"/>
      <c r="S58" s="124"/>
      <c r="T58" s="124"/>
      <c r="U58" s="125"/>
      <c r="V58" s="126"/>
      <c r="W58" s="127" t="s">
        <v>76</v>
      </c>
      <c r="X58" s="128"/>
      <c r="Y58" s="122" t="s">
        <v>52</v>
      </c>
      <c r="Z58" s="123" t="str">
        <f t="shared" si="34"/>
        <v>習志野台FC
スポーツ少年団</v>
      </c>
      <c r="AA58" s="124"/>
      <c r="AB58" s="124"/>
      <c r="AC58" s="124"/>
      <c r="AD58" s="125"/>
      <c r="AE58" s="129" t="s">
        <v>139</v>
      </c>
      <c r="AF58" s="158"/>
      <c r="AG58" s="159"/>
      <c r="AH58" s="159"/>
      <c r="AI58" s="159"/>
      <c r="AJ58" s="160"/>
    </row>
    <row r="59" spans="1:36" ht="15" customHeight="1">
      <c r="A59" s="134" t="s">
        <v>140</v>
      </c>
      <c r="B59" s="93"/>
      <c r="C59" s="93"/>
      <c r="D59" s="114"/>
      <c r="E59" s="115"/>
      <c r="F59" s="137"/>
      <c r="G59" s="138"/>
      <c r="H59" s="138"/>
      <c r="I59" s="138"/>
      <c r="J59" s="138"/>
      <c r="K59" s="138"/>
      <c r="L59" s="139"/>
      <c r="M59" s="119"/>
      <c r="N59" s="120"/>
      <c r="O59" s="121"/>
      <c r="P59" s="142"/>
      <c r="Q59" s="143" t="str">
        <f t="shared" si="33"/>
        <v/>
      </c>
      <c r="R59" s="144"/>
      <c r="S59" s="144"/>
      <c r="T59" s="144"/>
      <c r="U59" s="145"/>
      <c r="V59" s="172"/>
      <c r="W59" s="147" t="s">
        <v>76</v>
      </c>
      <c r="X59" s="173"/>
      <c r="Y59" s="142"/>
      <c r="Z59" s="143" t="str">
        <f t="shared" si="34"/>
        <v/>
      </c>
      <c r="AA59" s="144"/>
      <c r="AB59" s="144"/>
      <c r="AC59" s="144"/>
      <c r="AD59" s="145"/>
      <c r="AE59" s="149"/>
      <c r="AF59" s="166"/>
      <c r="AG59" s="167"/>
      <c r="AH59" s="167"/>
      <c r="AI59" s="167"/>
      <c r="AJ59" s="168"/>
    </row>
    <row r="60" spans="1:36" ht="15" customHeight="1">
      <c r="A60" s="92" t="s">
        <v>72</v>
      </c>
      <c r="B60" s="93"/>
      <c r="C60" s="93"/>
      <c r="D60" s="114"/>
      <c r="E60" s="115"/>
      <c r="F60" s="257" t="s">
        <v>91</v>
      </c>
      <c r="G60" s="258"/>
      <c r="H60" s="258"/>
      <c r="I60" s="258"/>
      <c r="J60" s="258"/>
      <c r="K60" s="258"/>
      <c r="L60" s="259"/>
      <c r="M60" s="274">
        <v>31</v>
      </c>
      <c r="N60" s="100">
        <v>0.375</v>
      </c>
      <c r="O60" s="101"/>
      <c r="P60" s="277" t="s">
        <v>41</v>
      </c>
      <c r="Q60" s="278" t="str">
        <f t="shared" si="33"/>
        <v>新浜FC</v>
      </c>
      <c r="R60" s="279"/>
      <c r="S60" s="279"/>
      <c r="T60" s="279"/>
      <c r="U60" s="280"/>
      <c r="V60" s="281"/>
      <c r="W60" s="282" t="s">
        <v>76</v>
      </c>
      <c r="X60" s="283"/>
      <c r="Y60" s="277" t="s">
        <v>43</v>
      </c>
      <c r="Z60" s="278" t="str">
        <f t="shared" si="34"/>
        <v>流山翼少年SC
 エスペランサ</v>
      </c>
      <c r="AA60" s="279"/>
      <c r="AB60" s="279"/>
      <c r="AC60" s="279"/>
      <c r="AD60" s="280"/>
      <c r="AE60" s="109" t="s">
        <v>129</v>
      </c>
      <c r="AF60" s="285" t="s">
        <v>84</v>
      </c>
      <c r="AG60" s="286"/>
      <c r="AH60" s="286"/>
      <c r="AI60" s="286"/>
      <c r="AJ60" s="287"/>
    </row>
    <row r="61" spans="1:36" ht="15" customHeight="1">
      <c r="A61" s="113" t="s">
        <v>93</v>
      </c>
      <c r="B61" s="93"/>
      <c r="C61" s="93"/>
      <c r="D61" s="114"/>
      <c r="E61" s="115"/>
      <c r="F61" s="260" t="s">
        <v>94</v>
      </c>
      <c r="G61" s="261"/>
      <c r="H61" s="261"/>
      <c r="I61" s="261"/>
      <c r="J61" s="261"/>
      <c r="K61" s="261"/>
      <c r="L61" s="262"/>
      <c r="M61" s="119"/>
      <c r="N61" s="120"/>
      <c r="O61" s="121"/>
      <c r="P61" s="122"/>
      <c r="Q61" s="123" t="str">
        <f t="shared" si="33"/>
        <v/>
      </c>
      <c r="R61" s="124"/>
      <c r="S61" s="124"/>
      <c r="T61" s="124"/>
      <c r="U61" s="125"/>
      <c r="V61" s="156"/>
      <c r="W61" s="127" t="s">
        <v>76</v>
      </c>
      <c r="X61" s="157"/>
      <c r="Y61" s="122"/>
      <c r="Z61" s="123" t="str">
        <f t="shared" si="34"/>
        <v/>
      </c>
      <c r="AA61" s="124"/>
      <c r="AB61" s="124"/>
      <c r="AC61" s="124"/>
      <c r="AD61" s="125"/>
      <c r="AE61" s="129"/>
      <c r="AF61" s="158"/>
      <c r="AG61" s="159"/>
      <c r="AH61" s="159"/>
      <c r="AI61" s="159"/>
      <c r="AJ61" s="160"/>
    </row>
    <row r="62" spans="1:36" ht="15" customHeight="1">
      <c r="A62" s="133" t="s">
        <v>82</v>
      </c>
      <c r="B62" s="93"/>
      <c r="C62" s="93"/>
      <c r="D62" s="114"/>
      <c r="E62" s="115"/>
      <c r="F62" s="260"/>
      <c r="G62" s="261"/>
      <c r="H62" s="261"/>
      <c r="I62" s="261"/>
      <c r="J62" s="261"/>
      <c r="K62" s="261"/>
      <c r="L62" s="262"/>
      <c r="M62" s="119">
        <v>32</v>
      </c>
      <c r="N62" s="120">
        <v>0.45833333333333331</v>
      </c>
      <c r="O62" s="121"/>
      <c r="P62" s="122" t="s">
        <v>31</v>
      </c>
      <c r="Q62" s="123" t="str">
        <f t="shared" si="33"/>
        <v>流山隼少年SC</v>
      </c>
      <c r="R62" s="124"/>
      <c r="S62" s="124"/>
      <c r="T62" s="124"/>
      <c r="U62" s="125"/>
      <c r="V62" s="126"/>
      <c r="W62" s="127" t="s">
        <v>76</v>
      </c>
      <c r="X62" s="128"/>
      <c r="Y62" s="122" t="s">
        <v>43</v>
      </c>
      <c r="Z62" s="123" t="str">
        <f t="shared" si="34"/>
        <v>流山翼少年SC
 エスペランサ</v>
      </c>
      <c r="AA62" s="124"/>
      <c r="AB62" s="124"/>
      <c r="AC62" s="124"/>
      <c r="AD62" s="125"/>
      <c r="AE62" s="268" t="s">
        <v>141</v>
      </c>
      <c r="AF62" s="158" t="s">
        <v>90</v>
      </c>
      <c r="AG62" s="159"/>
      <c r="AH62" s="159"/>
      <c r="AI62" s="159"/>
      <c r="AJ62" s="160"/>
    </row>
    <row r="63" spans="1:36" ht="15" customHeight="1">
      <c r="A63" s="134" t="s">
        <v>96</v>
      </c>
      <c r="B63" s="93"/>
      <c r="C63" s="93"/>
      <c r="D63" s="114"/>
      <c r="E63" s="115"/>
      <c r="F63" s="291" t="s">
        <v>152</v>
      </c>
      <c r="G63" s="292"/>
      <c r="H63" s="292"/>
      <c r="I63" s="292"/>
      <c r="J63" s="292"/>
      <c r="K63" s="292"/>
      <c r="L63" s="293"/>
      <c r="M63" s="267">
        <v>33</v>
      </c>
      <c r="N63" s="135">
        <v>0.5</v>
      </c>
      <c r="O63" s="136"/>
      <c r="P63" s="237" t="s">
        <v>41</v>
      </c>
      <c r="Q63" s="238" t="str">
        <f t="shared" si="33"/>
        <v>新浜FC</v>
      </c>
      <c r="R63" s="239"/>
      <c r="S63" s="239"/>
      <c r="T63" s="239"/>
      <c r="U63" s="240"/>
      <c r="V63" s="241"/>
      <c r="W63" s="242" t="s">
        <v>76</v>
      </c>
      <c r="X63" s="243"/>
      <c r="Y63" s="237" t="s">
        <v>58</v>
      </c>
      <c r="Z63" s="238" t="str">
        <f t="shared" si="34"/>
        <v>習志野MSS・
香澄 G</v>
      </c>
      <c r="AA63" s="239"/>
      <c r="AB63" s="239"/>
      <c r="AC63" s="239"/>
      <c r="AD63" s="240"/>
      <c r="AE63" s="149" t="s">
        <v>142</v>
      </c>
      <c r="AF63" s="288" t="s">
        <v>100</v>
      </c>
      <c r="AG63" s="289"/>
      <c r="AH63" s="289"/>
      <c r="AI63" s="289"/>
      <c r="AJ63" s="290"/>
    </row>
    <row r="64" spans="1:36" ht="15" customHeight="1">
      <c r="A64" s="161" t="s">
        <v>98</v>
      </c>
      <c r="B64" s="93"/>
      <c r="C64" s="93"/>
      <c r="D64" s="162"/>
      <c r="E64" s="163"/>
      <c r="F64" s="263"/>
      <c r="G64" s="264"/>
      <c r="H64" s="264"/>
      <c r="I64" s="264"/>
      <c r="J64" s="264"/>
      <c r="K64" s="264"/>
      <c r="L64" s="265"/>
      <c r="M64" s="164"/>
      <c r="N64" s="135"/>
      <c r="O64" s="141"/>
      <c r="P64" s="142"/>
      <c r="Q64" s="143" t="str">
        <f t="shared" si="33"/>
        <v/>
      </c>
      <c r="R64" s="144"/>
      <c r="S64" s="144"/>
      <c r="T64" s="144"/>
      <c r="U64" s="145"/>
      <c r="V64" s="172"/>
      <c r="W64" s="147" t="s">
        <v>76</v>
      </c>
      <c r="X64" s="173"/>
      <c r="Y64" s="142"/>
      <c r="Z64" s="143" t="str">
        <f t="shared" si="34"/>
        <v/>
      </c>
      <c r="AA64" s="144"/>
      <c r="AB64" s="144"/>
      <c r="AC64" s="144"/>
      <c r="AD64" s="145"/>
      <c r="AE64" s="165"/>
      <c r="AF64" s="166"/>
      <c r="AG64" s="167"/>
      <c r="AH64" s="167"/>
      <c r="AI64" s="167"/>
      <c r="AJ64" s="168"/>
    </row>
    <row r="65" spans="1:36" ht="15" customHeight="1">
      <c r="A65" s="92" t="s">
        <v>72</v>
      </c>
      <c r="B65" s="93">
        <v>5</v>
      </c>
      <c r="C65" s="93"/>
      <c r="D65" s="94">
        <v>6</v>
      </c>
      <c r="E65" s="95">
        <v>13</v>
      </c>
      <c r="F65" s="96" t="s">
        <v>143</v>
      </c>
      <c r="G65" s="97"/>
      <c r="H65" s="97"/>
      <c r="I65" s="97"/>
      <c r="J65" s="97"/>
      <c r="K65" s="97"/>
      <c r="L65" s="98"/>
      <c r="M65" s="99">
        <v>34</v>
      </c>
      <c r="N65" s="100">
        <v>0.375</v>
      </c>
      <c r="O65" s="101"/>
      <c r="P65" s="102" t="s">
        <v>22</v>
      </c>
      <c r="Q65" s="103" t="str">
        <f t="shared" si="33"/>
        <v>高野山SSS
 Red</v>
      </c>
      <c r="R65" s="104"/>
      <c r="S65" s="104"/>
      <c r="T65" s="104"/>
      <c r="U65" s="105"/>
      <c r="V65" s="106"/>
      <c r="W65" s="107" t="s">
        <v>76</v>
      </c>
      <c r="X65" s="108"/>
      <c r="Y65" s="102" t="s">
        <v>43</v>
      </c>
      <c r="Z65" s="103" t="str">
        <f t="shared" si="34"/>
        <v>流山翼少年SC
 エスペランサ</v>
      </c>
      <c r="AA65" s="104"/>
      <c r="AB65" s="104"/>
      <c r="AC65" s="104"/>
      <c r="AD65" s="105"/>
      <c r="AE65" s="109" t="s">
        <v>144</v>
      </c>
      <c r="AF65" s="169"/>
      <c r="AG65" s="170"/>
      <c r="AH65" s="170"/>
      <c r="AI65" s="170"/>
      <c r="AJ65" s="171"/>
    </row>
    <row r="66" spans="1:36" ht="15" customHeight="1">
      <c r="A66" s="113" t="s">
        <v>145</v>
      </c>
      <c r="B66" s="93"/>
      <c r="C66" s="93"/>
      <c r="D66" s="114"/>
      <c r="E66" s="115"/>
      <c r="F66" s="116" t="s">
        <v>146</v>
      </c>
      <c r="G66" s="117"/>
      <c r="H66" s="117"/>
      <c r="I66" s="117"/>
      <c r="J66" s="117"/>
      <c r="K66" s="117"/>
      <c r="L66" s="118"/>
      <c r="M66" s="119">
        <v>35</v>
      </c>
      <c r="N66" s="120">
        <v>0.41666666666666669</v>
      </c>
      <c r="O66" s="121"/>
      <c r="P66" s="122" t="s">
        <v>31</v>
      </c>
      <c r="Q66" s="123" t="str">
        <f t="shared" si="33"/>
        <v>流山隼少年SC</v>
      </c>
      <c r="R66" s="124"/>
      <c r="S66" s="124"/>
      <c r="T66" s="124"/>
      <c r="U66" s="125"/>
      <c r="V66" s="126"/>
      <c r="W66" s="127" t="s">
        <v>76</v>
      </c>
      <c r="X66" s="128"/>
      <c r="Y66" s="122" t="s">
        <v>50</v>
      </c>
      <c r="Z66" s="123" t="str">
        <f t="shared" si="34"/>
        <v>国府台FC</v>
      </c>
      <c r="AA66" s="124"/>
      <c r="AB66" s="124"/>
      <c r="AC66" s="124"/>
      <c r="AD66" s="125"/>
      <c r="AE66" s="129" t="s">
        <v>147</v>
      </c>
      <c r="AF66" s="158"/>
      <c r="AG66" s="159"/>
      <c r="AH66" s="159"/>
      <c r="AI66" s="159"/>
      <c r="AJ66" s="160"/>
    </row>
    <row r="67" spans="1:36" ht="15" customHeight="1">
      <c r="A67" s="133" t="s">
        <v>82</v>
      </c>
      <c r="B67" s="93"/>
      <c r="C67" s="93"/>
      <c r="D67" s="114"/>
      <c r="E67" s="115"/>
      <c r="F67" s="116"/>
      <c r="G67" s="117"/>
      <c r="H67" s="117"/>
      <c r="I67" s="117"/>
      <c r="J67" s="117"/>
      <c r="K67" s="117"/>
      <c r="L67" s="118"/>
      <c r="M67" s="119">
        <v>36</v>
      </c>
      <c r="N67" s="120">
        <v>0.45833333333333331</v>
      </c>
      <c r="O67" s="121"/>
      <c r="P67" s="122" t="s">
        <v>33</v>
      </c>
      <c r="Q67" s="123" t="str">
        <f t="shared" si="33"/>
        <v>松葉SC</v>
      </c>
      <c r="R67" s="124"/>
      <c r="S67" s="124"/>
      <c r="T67" s="124"/>
      <c r="U67" s="125"/>
      <c r="V67" s="126"/>
      <c r="W67" s="127" t="s">
        <v>76</v>
      </c>
      <c r="X67" s="128"/>
      <c r="Y67" s="122" t="s">
        <v>58</v>
      </c>
      <c r="Z67" s="123" t="str">
        <f t="shared" si="34"/>
        <v>習志野MSS・
香澄 G</v>
      </c>
      <c r="AA67" s="124"/>
      <c r="AB67" s="124"/>
      <c r="AC67" s="124"/>
      <c r="AD67" s="125"/>
      <c r="AE67" s="129" t="s">
        <v>148</v>
      </c>
      <c r="AF67" s="158"/>
      <c r="AG67" s="159"/>
      <c r="AH67" s="159"/>
      <c r="AI67" s="159"/>
      <c r="AJ67" s="160"/>
    </row>
    <row r="68" spans="1:36" ht="15" customHeight="1">
      <c r="A68" s="134" t="s">
        <v>149</v>
      </c>
      <c r="B68" s="93"/>
      <c r="C68" s="93"/>
      <c r="D68" s="114"/>
      <c r="E68" s="115"/>
      <c r="F68" s="116"/>
      <c r="G68" s="117"/>
      <c r="H68" s="117"/>
      <c r="I68" s="117"/>
      <c r="J68" s="117"/>
      <c r="K68" s="117"/>
      <c r="L68" s="118"/>
      <c r="M68" s="119"/>
      <c r="N68" s="135"/>
      <c r="O68" s="136"/>
      <c r="P68" s="122"/>
      <c r="Q68" s="123" t="str">
        <f t="shared" si="33"/>
        <v/>
      </c>
      <c r="R68" s="124"/>
      <c r="S68" s="124"/>
      <c r="T68" s="124"/>
      <c r="U68" s="125"/>
      <c r="V68" s="156"/>
      <c r="W68" s="127"/>
      <c r="X68" s="157"/>
      <c r="Y68" s="122"/>
      <c r="Z68" s="123" t="str">
        <f t="shared" si="34"/>
        <v/>
      </c>
      <c r="AA68" s="124"/>
      <c r="AB68" s="124"/>
      <c r="AC68" s="124"/>
      <c r="AD68" s="125"/>
      <c r="AE68" s="129"/>
      <c r="AF68" s="158"/>
      <c r="AG68" s="159"/>
      <c r="AH68" s="159"/>
      <c r="AI68" s="159"/>
      <c r="AJ68" s="160"/>
    </row>
    <row r="69" spans="1:36" ht="15" customHeight="1">
      <c r="A69" s="134" t="s">
        <v>150</v>
      </c>
      <c r="B69" s="93"/>
      <c r="C69" s="93"/>
      <c r="D69" s="114"/>
      <c r="E69" s="115"/>
      <c r="F69" s="137"/>
      <c r="G69" s="138"/>
      <c r="H69" s="138"/>
      <c r="I69" s="138"/>
      <c r="J69" s="138"/>
      <c r="K69" s="138"/>
      <c r="L69" s="139"/>
      <c r="M69" s="140"/>
      <c r="N69" s="135"/>
      <c r="O69" s="141"/>
      <c r="P69" s="142"/>
      <c r="Q69" s="143" t="str">
        <f t="shared" si="33"/>
        <v/>
      </c>
      <c r="R69" s="144"/>
      <c r="S69" s="144"/>
      <c r="T69" s="144"/>
      <c r="U69" s="145"/>
      <c r="V69" s="172"/>
      <c r="W69" s="147"/>
      <c r="X69" s="173"/>
      <c r="Y69" s="142"/>
      <c r="Z69" s="143" t="str">
        <f t="shared" si="34"/>
        <v/>
      </c>
      <c r="AA69" s="144"/>
      <c r="AB69" s="144"/>
      <c r="AC69" s="144"/>
      <c r="AD69" s="145"/>
      <c r="AE69" s="149"/>
      <c r="AF69" s="166"/>
      <c r="AG69" s="167"/>
      <c r="AH69" s="167"/>
      <c r="AI69" s="167"/>
      <c r="AJ69" s="168"/>
    </row>
    <row r="70" spans="1:36" ht="15" customHeight="1">
      <c r="A70" s="92"/>
      <c r="B70" s="93"/>
      <c r="C70" s="93"/>
      <c r="D70" s="114"/>
      <c r="E70" s="115"/>
      <c r="F70" s="175"/>
      <c r="G70" s="176"/>
      <c r="H70" s="176"/>
      <c r="I70" s="176"/>
      <c r="J70" s="176"/>
      <c r="K70" s="176"/>
      <c r="L70" s="177"/>
      <c r="M70" s="99"/>
      <c r="N70" s="100"/>
      <c r="O70" s="101"/>
      <c r="P70" s="102"/>
      <c r="Q70" s="103" t="str">
        <f t="shared" si="33"/>
        <v/>
      </c>
      <c r="R70" s="104"/>
      <c r="S70" s="104"/>
      <c r="T70" s="104"/>
      <c r="U70" s="105"/>
      <c r="V70" s="178"/>
      <c r="W70" s="107"/>
      <c r="X70" s="179"/>
      <c r="Y70" s="102"/>
      <c r="Z70" s="103" t="str">
        <f t="shared" si="34"/>
        <v/>
      </c>
      <c r="AA70" s="104"/>
      <c r="AB70" s="104"/>
      <c r="AC70" s="104"/>
      <c r="AD70" s="105"/>
      <c r="AE70" s="99"/>
      <c r="AF70" s="180"/>
      <c r="AG70" s="181"/>
      <c r="AH70" s="181"/>
      <c r="AI70" s="181"/>
      <c r="AJ70" s="182"/>
    </row>
    <row r="71" spans="1:36" ht="15" customHeight="1">
      <c r="A71" s="183" t="s">
        <v>151</v>
      </c>
      <c r="B71" s="93"/>
      <c r="C71" s="93"/>
      <c r="D71" s="114"/>
      <c r="E71" s="115"/>
      <c r="F71" s="184"/>
      <c r="G71" s="185"/>
      <c r="H71" s="185"/>
      <c r="I71" s="185"/>
      <c r="J71" s="185"/>
      <c r="K71" s="185"/>
      <c r="L71" s="186"/>
      <c r="M71" s="119"/>
      <c r="N71" s="120"/>
      <c r="O71" s="121"/>
      <c r="P71" s="122"/>
      <c r="Q71" s="123" t="str">
        <f t="shared" si="33"/>
        <v/>
      </c>
      <c r="R71" s="124"/>
      <c r="S71" s="124"/>
      <c r="T71" s="124"/>
      <c r="U71" s="125"/>
      <c r="V71" s="156"/>
      <c r="W71" s="127"/>
      <c r="X71" s="157"/>
      <c r="Y71" s="122"/>
      <c r="Z71" s="123" t="str">
        <f t="shared" si="34"/>
        <v/>
      </c>
      <c r="AA71" s="124"/>
      <c r="AB71" s="124"/>
      <c r="AC71" s="124"/>
      <c r="AD71" s="125"/>
      <c r="AE71" s="119"/>
      <c r="AF71" s="187"/>
      <c r="AG71" s="188"/>
      <c r="AH71" s="188"/>
      <c r="AI71" s="188"/>
      <c r="AJ71" s="189"/>
    </row>
    <row r="72" spans="1:36" ht="15" customHeight="1">
      <c r="A72" s="133"/>
      <c r="B72" s="93"/>
      <c r="C72" s="93"/>
      <c r="D72" s="114"/>
      <c r="E72" s="115"/>
      <c r="F72" s="184"/>
      <c r="G72" s="185"/>
      <c r="H72" s="185"/>
      <c r="I72" s="185"/>
      <c r="J72" s="185"/>
      <c r="K72" s="185"/>
      <c r="L72" s="186"/>
      <c r="M72" s="119"/>
      <c r="N72" s="120"/>
      <c r="O72" s="121"/>
      <c r="P72" s="122"/>
      <c r="Q72" s="123" t="str">
        <f t="shared" si="33"/>
        <v/>
      </c>
      <c r="R72" s="124"/>
      <c r="S72" s="124"/>
      <c r="T72" s="124"/>
      <c r="U72" s="125"/>
      <c r="V72" s="156"/>
      <c r="W72" s="127"/>
      <c r="X72" s="157"/>
      <c r="Y72" s="122"/>
      <c r="Z72" s="123" t="str">
        <f t="shared" si="34"/>
        <v/>
      </c>
      <c r="AA72" s="124"/>
      <c r="AB72" s="124"/>
      <c r="AC72" s="124"/>
      <c r="AD72" s="125"/>
      <c r="AE72" s="119"/>
      <c r="AF72" s="187"/>
      <c r="AG72" s="188"/>
      <c r="AH72" s="188"/>
      <c r="AI72" s="188"/>
      <c r="AJ72" s="189"/>
    </row>
    <row r="73" spans="1:36" ht="15" customHeight="1">
      <c r="A73" s="133"/>
      <c r="B73" s="93"/>
      <c r="C73" s="93"/>
      <c r="D73" s="114"/>
      <c r="E73" s="115"/>
      <c r="F73" s="184"/>
      <c r="G73" s="185"/>
      <c r="H73" s="185"/>
      <c r="I73" s="185"/>
      <c r="J73" s="185"/>
      <c r="K73" s="185"/>
      <c r="L73" s="186"/>
      <c r="M73" s="119"/>
      <c r="N73" s="135"/>
      <c r="O73" s="136"/>
      <c r="P73" s="122"/>
      <c r="Q73" s="123" t="str">
        <f t="shared" si="33"/>
        <v/>
      </c>
      <c r="R73" s="124"/>
      <c r="S73" s="124"/>
      <c r="T73" s="124"/>
      <c r="U73" s="125"/>
      <c r="V73" s="156"/>
      <c r="W73" s="127"/>
      <c r="X73" s="157"/>
      <c r="Y73" s="122"/>
      <c r="Z73" s="123" t="str">
        <f t="shared" si="34"/>
        <v/>
      </c>
      <c r="AA73" s="124"/>
      <c r="AB73" s="124"/>
      <c r="AC73" s="124"/>
      <c r="AD73" s="125"/>
      <c r="AE73" s="119"/>
      <c r="AF73" s="187"/>
      <c r="AG73" s="188"/>
      <c r="AH73" s="188"/>
      <c r="AI73" s="188"/>
      <c r="AJ73" s="189"/>
    </row>
    <row r="74" spans="1:36" ht="15" customHeight="1" thickBot="1">
      <c r="A74" s="190"/>
      <c r="B74" s="191"/>
      <c r="C74" s="191"/>
      <c r="D74" s="192"/>
      <c r="E74" s="193"/>
      <c r="F74" s="194"/>
      <c r="G74" s="195"/>
      <c r="H74" s="195"/>
      <c r="I74" s="195"/>
      <c r="J74" s="195"/>
      <c r="K74" s="195"/>
      <c r="L74" s="196"/>
      <c r="M74" s="197"/>
      <c r="N74" s="198"/>
      <c r="O74" s="199"/>
      <c r="P74" s="200"/>
      <c r="Q74" s="201" t="str">
        <f t="shared" si="33"/>
        <v/>
      </c>
      <c r="R74" s="202"/>
      <c r="S74" s="202"/>
      <c r="T74" s="202"/>
      <c r="U74" s="203"/>
      <c r="V74" s="204"/>
      <c r="W74" s="205"/>
      <c r="X74" s="206"/>
      <c r="Y74" s="200"/>
      <c r="Z74" s="201" t="str">
        <f t="shared" si="34"/>
        <v/>
      </c>
      <c r="AA74" s="202"/>
      <c r="AB74" s="202"/>
      <c r="AC74" s="202"/>
      <c r="AD74" s="203"/>
      <c r="AE74" s="197"/>
      <c r="AF74" s="207"/>
      <c r="AG74" s="208"/>
      <c r="AH74" s="208"/>
      <c r="AI74" s="208"/>
      <c r="AJ74" s="209"/>
    </row>
  </sheetData>
  <mergeCells count="372">
    <mergeCell ref="F73:L73"/>
    <mergeCell ref="N73:O73"/>
    <mergeCell ref="Q73:U73"/>
    <mergeCell ref="Z73:AD73"/>
    <mergeCell ref="AF73:AJ73"/>
    <mergeCell ref="F74:L74"/>
    <mergeCell ref="N74:O74"/>
    <mergeCell ref="Q74:U74"/>
    <mergeCell ref="Z74:AD74"/>
    <mergeCell ref="AF74:AJ74"/>
    <mergeCell ref="F71:L71"/>
    <mergeCell ref="N71:O71"/>
    <mergeCell ref="Q71:U71"/>
    <mergeCell ref="Z71:AD71"/>
    <mergeCell ref="AF71:AJ71"/>
    <mergeCell ref="F72:L72"/>
    <mergeCell ref="N72:O72"/>
    <mergeCell ref="Q72:U72"/>
    <mergeCell ref="Z72:AD72"/>
    <mergeCell ref="AF72:AJ72"/>
    <mergeCell ref="N69:O69"/>
    <mergeCell ref="Q69:U69"/>
    <mergeCell ref="Z69:AD69"/>
    <mergeCell ref="AF69:AJ69"/>
    <mergeCell ref="F70:L70"/>
    <mergeCell ref="N70:O70"/>
    <mergeCell ref="Q70:U70"/>
    <mergeCell ref="Z70:AD70"/>
    <mergeCell ref="AF70:AJ70"/>
    <mergeCell ref="Z67:AD67"/>
    <mergeCell ref="AF67:AJ67"/>
    <mergeCell ref="F68:L68"/>
    <mergeCell ref="N68:O68"/>
    <mergeCell ref="Q68:U68"/>
    <mergeCell ref="Z68:AD68"/>
    <mergeCell ref="AF68:AJ68"/>
    <mergeCell ref="Z65:AD65"/>
    <mergeCell ref="AF65:AJ65"/>
    <mergeCell ref="F66:L66"/>
    <mergeCell ref="N66:O66"/>
    <mergeCell ref="Q66:U66"/>
    <mergeCell ref="Z66:AD66"/>
    <mergeCell ref="AF66:AJ66"/>
    <mergeCell ref="B65:C74"/>
    <mergeCell ref="D65:D74"/>
    <mergeCell ref="E65:E74"/>
    <mergeCell ref="F65:L65"/>
    <mergeCell ref="N65:O65"/>
    <mergeCell ref="Q65:U65"/>
    <mergeCell ref="F67:L67"/>
    <mergeCell ref="N67:O67"/>
    <mergeCell ref="Q67:U67"/>
    <mergeCell ref="F69:L69"/>
    <mergeCell ref="F63:L63"/>
    <mergeCell ref="N63:O63"/>
    <mergeCell ref="Q63:U63"/>
    <mergeCell ref="Z63:AD63"/>
    <mergeCell ref="AF63:AJ63"/>
    <mergeCell ref="F64:L64"/>
    <mergeCell ref="N64:O64"/>
    <mergeCell ref="Q64:U64"/>
    <mergeCell ref="Z64:AD64"/>
    <mergeCell ref="AF64:AJ64"/>
    <mergeCell ref="F61:L61"/>
    <mergeCell ref="N61:O61"/>
    <mergeCell ref="Q61:U61"/>
    <mergeCell ref="Z61:AD61"/>
    <mergeCell ref="AF61:AJ61"/>
    <mergeCell ref="F62:L62"/>
    <mergeCell ref="N62:O62"/>
    <mergeCell ref="Q62:U62"/>
    <mergeCell ref="Z62:AD62"/>
    <mergeCell ref="AF62:AJ62"/>
    <mergeCell ref="N59:O59"/>
    <mergeCell ref="Q59:U59"/>
    <mergeCell ref="Z59:AD59"/>
    <mergeCell ref="AF59:AJ59"/>
    <mergeCell ref="F60:L60"/>
    <mergeCell ref="N60:O60"/>
    <mergeCell ref="Q60:U60"/>
    <mergeCell ref="Z60:AD60"/>
    <mergeCell ref="AF60:AJ60"/>
    <mergeCell ref="Z57:AD57"/>
    <mergeCell ref="AF57:AJ57"/>
    <mergeCell ref="F58:L58"/>
    <mergeCell ref="N58:O58"/>
    <mergeCell ref="Q58:U58"/>
    <mergeCell ref="Z58:AD58"/>
    <mergeCell ref="AF58:AJ58"/>
    <mergeCell ref="Z55:AD55"/>
    <mergeCell ref="AF55:AJ55"/>
    <mergeCell ref="F56:L56"/>
    <mergeCell ref="N56:O56"/>
    <mergeCell ref="Q56:U56"/>
    <mergeCell ref="Z56:AD56"/>
    <mergeCell ref="AF56:AJ56"/>
    <mergeCell ref="B55:C64"/>
    <mergeCell ref="D55:D64"/>
    <mergeCell ref="E55:E64"/>
    <mergeCell ref="F55:L55"/>
    <mergeCell ref="N55:O55"/>
    <mergeCell ref="Q55:U55"/>
    <mergeCell ref="F57:L57"/>
    <mergeCell ref="N57:O57"/>
    <mergeCell ref="Q57:U57"/>
    <mergeCell ref="F59:L59"/>
    <mergeCell ref="F53:L53"/>
    <mergeCell ref="N53:O53"/>
    <mergeCell ref="Q53:U53"/>
    <mergeCell ref="Z53:AD53"/>
    <mergeCell ref="AF53:AJ53"/>
    <mergeCell ref="F54:L54"/>
    <mergeCell ref="N54:O54"/>
    <mergeCell ref="Q54:U54"/>
    <mergeCell ref="Z54:AD54"/>
    <mergeCell ref="AF54:AJ54"/>
    <mergeCell ref="F51:L51"/>
    <mergeCell ref="N51:O51"/>
    <mergeCell ref="Q51:U51"/>
    <mergeCell ref="Z51:AD51"/>
    <mergeCell ref="AF51:AJ51"/>
    <mergeCell ref="F52:L52"/>
    <mergeCell ref="N52:O52"/>
    <mergeCell ref="Q52:U52"/>
    <mergeCell ref="Z52:AD52"/>
    <mergeCell ref="AF52:AJ52"/>
    <mergeCell ref="N49:O49"/>
    <mergeCell ref="Q49:U49"/>
    <mergeCell ref="Z49:AD49"/>
    <mergeCell ref="AF49:AJ49"/>
    <mergeCell ref="F50:L50"/>
    <mergeCell ref="N50:O50"/>
    <mergeCell ref="Q50:U50"/>
    <mergeCell ref="Z50:AD50"/>
    <mergeCell ref="AF50:AJ50"/>
    <mergeCell ref="Z47:AD47"/>
    <mergeCell ref="AF47:AJ47"/>
    <mergeCell ref="F48:L48"/>
    <mergeCell ref="N48:O48"/>
    <mergeCell ref="Q48:U48"/>
    <mergeCell ref="Z48:AD48"/>
    <mergeCell ref="AF48:AJ48"/>
    <mergeCell ref="Z45:AD45"/>
    <mergeCell ref="AF45:AJ45"/>
    <mergeCell ref="F46:L46"/>
    <mergeCell ref="N46:O46"/>
    <mergeCell ref="Q46:U46"/>
    <mergeCell ref="Z46:AD46"/>
    <mergeCell ref="AF46:AJ46"/>
    <mergeCell ref="B45:C54"/>
    <mergeCell ref="D45:D54"/>
    <mergeCell ref="E45:E54"/>
    <mergeCell ref="F45:L45"/>
    <mergeCell ref="N45:O45"/>
    <mergeCell ref="Q45:U45"/>
    <mergeCell ref="F47:L47"/>
    <mergeCell ref="N47:O47"/>
    <mergeCell ref="Q47:U47"/>
    <mergeCell ref="F49:L49"/>
    <mergeCell ref="F43:L43"/>
    <mergeCell ref="N43:O43"/>
    <mergeCell ref="Q43:U43"/>
    <mergeCell ref="Z43:AD43"/>
    <mergeCell ref="AF43:AJ43"/>
    <mergeCell ref="F44:L44"/>
    <mergeCell ref="N44:O44"/>
    <mergeCell ref="Q44:U44"/>
    <mergeCell ref="Z44:AD44"/>
    <mergeCell ref="AF44:AJ44"/>
    <mergeCell ref="F41:L41"/>
    <mergeCell ref="N41:O41"/>
    <mergeCell ref="Q41:U41"/>
    <mergeCell ref="Z41:AD41"/>
    <mergeCell ref="AF41:AJ41"/>
    <mergeCell ref="F42:L42"/>
    <mergeCell ref="N42:O42"/>
    <mergeCell ref="Q42:U42"/>
    <mergeCell ref="Z42:AD42"/>
    <mergeCell ref="AF42:AJ42"/>
    <mergeCell ref="F39:L39"/>
    <mergeCell ref="N39:O39"/>
    <mergeCell ref="Q39:U39"/>
    <mergeCell ref="Z39:AD39"/>
    <mergeCell ref="AF39:AJ39"/>
    <mergeCell ref="F40:L40"/>
    <mergeCell ref="N40:O40"/>
    <mergeCell ref="Q40:U40"/>
    <mergeCell ref="Z40:AD40"/>
    <mergeCell ref="AF40:AJ40"/>
    <mergeCell ref="F37:L37"/>
    <mergeCell ref="N37:O37"/>
    <mergeCell ref="Q37:U37"/>
    <mergeCell ref="Z37:AD37"/>
    <mergeCell ref="AF37:AJ37"/>
    <mergeCell ref="F38:L38"/>
    <mergeCell ref="N38:O38"/>
    <mergeCell ref="Q38:U38"/>
    <mergeCell ref="Z38:AD38"/>
    <mergeCell ref="AF38:AJ38"/>
    <mergeCell ref="Q35:U35"/>
    <mergeCell ref="Z35:AD35"/>
    <mergeCell ref="AF35:AJ35"/>
    <mergeCell ref="F36:L36"/>
    <mergeCell ref="N36:O36"/>
    <mergeCell ref="Q36:U36"/>
    <mergeCell ref="Z36:AD36"/>
    <mergeCell ref="AF36:AJ36"/>
    <mergeCell ref="F34:L34"/>
    <mergeCell ref="N34:O34"/>
    <mergeCell ref="Q34:U34"/>
    <mergeCell ref="Z34:AD34"/>
    <mergeCell ref="AF34:AJ34"/>
    <mergeCell ref="B35:C44"/>
    <mergeCell ref="D35:D44"/>
    <mergeCell ref="E35:E44"/>
    <mergeCell ref="F35:L35"/>
    <mergeCell ref="N35:O35"/>
    <mergeCell ref="F32:L32"/>
    <mergeCell ref="N32:O32"/>
    <mergeCell ref="Q32:U32"/>
    <mergeCell ref="Z32:AD32"/>
    <mergeCell ref="AF32:AJ32"/>
    <mergeCell ref="F33:L33"/>
    <mergeCell ref="N33:O33"/>
    <mergeCell ref="Q33:U33"/>
    <mergeCell ref="Z33:AD33"/>
    <mergeCell ref="AF33:AJ33"/>
    <mergeCell ref="F30:L30"/>
    <mergeCell ref="N30:O30"/>
    <mergeCell ref="Q30:U30"/>
    <mergeCell ref="Z30:AD30"/>
    <mergeCell ref="AF30:AJ30"/>
    <mergeCell ref="F31:L31"/>
    <mergeCell ref="N31:O31"/>
    <mergeCell ref="Q31:U31"/>
    <mergeCell ref="Z31:AD31"/>
    <mergeCell ref="AF31:AJ31"/>
    <mergeCell ref="F28:L28"/>
    <mergeCell ref="N28:O28"/>
    <mergeCell ref="Q28:U28"/>
    <mergeCell ref="Z28:AD28"/>
    <mergeCell ref="AF28:AJ28"/>
    <mergeCell ref="F29:L29"/>
    <mergeCell ref="N29:O29"/>
    <mergeCell ref="Q29:U29"/>
    <mergeCell ref="Z29:AD29"/>
    <mergeCell ref="AF29:AJ29"/>
    <mergeCell ref="N26:O26"/>
    <mergeCell ref="Q26:U26"/>
    <mergeCell ref="Z26:AD26"/>
    <mergeCell ref="AF26:AJ26"/>
    <mergeCell ref="F27:L27"/>
    <mergeCell ref="N27:O27"/>
    <mergeCell ref="Q27:U27"/>
    <mergeCell ref="Z27:AD27"/>
    <mergeCell ref="AF27:AJ27"/>
    <mergeCell ref="AF24:AJ24"/>
    <mergeCell ref="B25:C34"/>
    <mergeCell ref="D25:D34"/>
    <mergeCell ref="E25:E34"/>
    <mergeCell ref="F25:L25"/>
    <mergeCell ref="N25:O25"/>
    <mergeCell ref="Q25:U25"/>
    <mergeCell ref="Z25:AD25"/>
    <mergeCell ref="AF25:AJ25"/>
    <mergeCell ref="F26:L26"/>
    <mergeCell ref="AH20:AH21"/>
    <mergeCell ref="AI20:AI21"/>
    <mergeCell ref="AJ20:AJ21"/>
    <mergeCell ref="B24:C24"/>
    <mergeCell ref="D24:E24"/>
    <mergeCell ref="F24:L24"/>
    <mergeCell ref="N24:O24"/>
    <mergeCell ref="P24:U24"/>
    <mergeCell ref="V24:X24"/>
    <mergeCell ref="Y24:AD24"/>
    <mergeCell ref="Z20:AB21"/>
    <mergeCell ref="AC20:AC21"/>
    <mergeCell ref="AD20:AD21"/>
    <mergeCell ref="AE20:AE21"/>
    <mergeCell ref="AF20:AF21"/>
    <mergeCell ref="AG20:AG21"/>
    <mergeCell ref="AJ16:AJ17"/>
    <mergeCell ref="W18:Y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I14:AI15"/>
    <mergeCell ref="AJ14:AJ15"/>
    <mergeCell ref="T16:V17"/>
    <mergeCell ref="AC16:AC17"/>
    <mergeCell ref="AD16:AD17"/>
    <mergeCell ref="AE16:AE17"/>
    <mergeCell ref="AF16:AF17"/>
    <mergeCell ref="AG16:AG17"/>
    <mergeCell ref="AH16:AH17"/>
    <mergeCell ref="AI16:AI17"/>
    <mergeCell ref="AH12:AH13"/>
    <mergeCell ref="AI12:AI13"/>
    <mergeCell ref="AJ12:AJ13"/>
    <mergeCell ref="Q14:S15"/>
    <mergeCell ref="AC14:AC15"/>
    <mergeCell ref="AD14:AD15"/>
    <mergeCell ref="AE14:AE15"/>
    <mergeCell ref="AF14:AF15"/>
    <mergeCell ref="AG14:AG15"/>
    <mergeCell ref="AH14:AH15"/>
    <mergeCell ref="N12:P13"/>
    <mergeCell ref="AC12:AC13"/>
    <mergeCell ref="AD12:AD13"/>
    <mergeCell ref="AE12:AE13"/>
    <mergeCell ref="AF12:AF13"/>
    <mergeCell ref="AG12:AG13"/>
    <mergeCell ref="AJ8:AJ9"/>
    <mergeCell ref="K10:M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I6:AI7"/>
    <mergeCell ref="AJ6:AJ7"/>
    <mergeCell ref="H8:J9"/>
    <mergeCell ref="AC8:AC9"/>
    <mergeCell ref="AD8:AD9"/>
    <mergeCell ref="AE8:AE9"/>
    <mergeCell ref="AF8:AF9"/>
    <mergeCell ref="AG8:AG9"/>
    <mergeCell ref="AH8:AH9"/>
    <mergeCell ref="AI8:AI9"/>
    <mergeCell ref="AH4:AH5"/>
    <mergeCell ref="AI4:AI5"/>
    <mergeCell ref="AJ4:AJ5"/>
    <mergeCell ref="E6:G7"/>
    <mergeCell ref="AC6:AC7"/>
    <mergeCell ref="AD6:AD7"/>
    <mergeCell ref="AE6:AE7"/>
    <mergeCell ref="AF6:AF7"/>
    <mergeCell ref="AG6:AG7"/>
    <mergeCell ref="AH6:AH7"/>
    <mergeCell ref="B4:D5"/>
    <mergeCell ref="AC4:AC5"/>
    <mergeCell ref="AD4:AD5"/>
    <mergeCell ref="AE4:AE5"/>
    <mergeCell ref="AF4:AF5"/>
    <mergeCell ref="AG4:AG5"/>
    <mergeCell ref="AE2:AE3"/>
    <mergeCell ref="AF2:AF3"/>
    <mergeCell ref="AG2:AG3"/>
    <mergeCell ref="AH2:AH3"/>
    <mergeCell ref="AI2:AI3"/>
    <mergeCell ref="AJ2:AJ3"/>
    <mergeCell ref="Q2:S3"/>
    <mergeCell ref="T2:V3"/>
    <mergeCell ref="W2:Y3"/>
    <mergeCell ref="Z2:AB3"/>
    <mergeCell ref="AC2:AC3"/>
    <mergeCell ref="AD2:AD3"/>
    <mergeCell ref="A2:A3"/>
    <mergeCell ref="B2:D3"/>
    <mergeCell ref="E2:G3"/>
    <mergeCell ref="H2:J3"/>
    <mergeCell ref="K2:M3"/>
    <mergeCell ref="N2:P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正田新二</dc:creator>
  <cp:lastModifiedBy>正田新二</cp:lastModifiedBy>
  <dcterms:created xsi:type="dcterms:W3CDTF">2021-04-18T09:09:51Z</dcterms:created>
  <dcterms:modified xsi:type="dcterms:W3CDTF">2021-04-18T09:31:07Z</dcterms:modified>
</cp:coreProperties>
</file>